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1 公営企業部\03 公営企業部共通\09.調査回答\Ｒ３\庁外\経営分析\水道\"/>
    </mc:Choice>
  </mc:AlternateContent>
  <workbookProtection workbookPassword="9D77"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3" i="5" l="1"/>
  <c r="W12" i="5"/>
  <c r="T13" i="5"/>
  <c r="T12" i="5"/>
  <c r="ED13" i="5"/>
  <c r="ED12" i="5"/>
  <c r="DT12" i="5"/>
  <c r="DT13" i="5"/>
  <c r="DI13" i="5"/>
  <c r="DI12" i="5"/>
  <c r="CX13" i="5"/>
  <c r="CX12" i="5"/>
  <c r="CN13" i="5"/>
  <c r="CM13" i="5" s="1"/>
  <c r="CN12" i="5"/>
  <c r="CM12" i="5"/>
  <c r="CB13" i="5"/>
  <c r="CB12" i="5"/>
  <c r="BQ13" i="5"/>
  <c r="BQ12" i="5"/>
  <c r="BF12" i="5"/>
  <c r="BF13" i="5"/>
  <c r="AU13" i="5"/>
  <c r="AU12" i="5"/>
  <c r="AJ13" i="5"/>
  <c r="AJ12" i="5"/>
  <c r="Y12" i="5"/>
  <c r="Y13" i="5"/>
  <c r="J13" i="5" l="1"/>
  <c r="J12" i="5"/>
  <c r="X6" i="5" l="1"/>
  <c r="E10" i="5"/>
  <c r="F10" i="5"/>
  <c r="D10" i="5" l="1"/>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W6" i="5"/>
  <c r="BB10" i="4" s="1"/>
  <c r="V6" i="5"/>
  <c r="U6" i="5"/>
  <c r="AL10" i="4" s="1"/>
  <c r="T6" i="5"/>
  <c r="BB8" i="4" s="1"/>
  <c r="S6" i="5"/>
  <c r="AT8" i="4" s="1"/>
  <c r="R6" i="5"/>
  <c r="AL8" i="4" s="1"/>
  <c r="Q6" i="5"/>
  <c r="P6" i="5"/>
  <c r="P10" i="4" s="1"/>
  <c r="O6" i="5"/>
  <c r="I10" i="4" s="1"/>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B10" i="4"/>
  <c r="P8" i="4"/>
  <c r="I8" i="4"/>
  <c r="B8" i="4"/>
</calcChain>
</file>

<file path=xl/comments1.xml><?xml version="1.0" encoding="utf-8"?>
<comments xmlns="http://schemas.openxmlformats.org/spreadsheetml/2006/main">
  <authors>
    <author>総務省</author>
  </authors>
  <commentList>
    <comment ref="V13" authorId="0" shapeId="0">
      <text>
        <r>
          <rPr>
            <b/>
            <sz val="9"/>
            <color indexed="81"/>
            <rFont val="MS P ゴシック"/>
            <family val="3"/>
            <charset val="128"/>
          </rPr>
          <t>R2数値化不明
甲斐市水道審議会
（第３回）協議資料：甲斐市第２次水道ビジョン及び甲斐市水道事業経営戦略及びアセットマネジメント計画についてより</t>
        </r>
      </text>
    </comment>
  </commentList>
</comments>
</file>

<file path=xl/sharedStrings.xml><?xml version="1.0" encoding="utf-8"?>
<sst xmlns="http://schemas.openxmlformats.org/spreadsheetml/2006/main" count="360" uniqueCount="201">
  <si>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</si>
  <si>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</si>
  <si>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</si>
  <si>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</si>
  <si>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</si>
  <si>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</si>
  <si>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</si>
  <si>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</si>
  <si>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</si>
  <si>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</si>
  <si>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</si>
  <si>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</si>
  <si>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</si>
  <si>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</si>
  <si>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</si>
  <si>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</si>
  <si>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</si>
  <si>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</si>
  <si>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</si>
  <si>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</si>
  <si>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</si>
  <si>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</si>
  <si>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</si>
  <si>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</si>
  <si>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</si>
  <si>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</si>
  <si>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</si>
  <si>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</si>
  <si>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</si>
  <si>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</si>
  <si>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</si>
  <si>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</si>
  <si>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</si>
  <si>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</si>
  <si>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</si>
  <si>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</si>
  <si>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</si>
  <si>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</si>
  <si>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</si>
  <si>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</si>
  <si>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</si>
  <si>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</si>
  <si>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</si>
  <si>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</si>
  <si>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</si>
  <si>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</si>
  <si>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</si>
  <si>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</si>
  <si>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</si>
  <si>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</si>
  <si>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</si>
  <si>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</si>
  <si>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</si>
  <si>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</si>
  <si>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</si>
  <si>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</si>
  <si>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</si>
  <si>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</si>
  <si>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</si>
  <si>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</si>
  <si>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</si>
  <si>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</si>
  <si>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</si>
  <si>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</si>
  <si>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</si>
  <si>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</si>
  <si>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</si>
  <si>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</si>
  <si>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</si>
  <si>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</si>
  <si>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</si>
  <si>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</si>
  <si>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</si>
  <si>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</si>
  <si>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</si>
  <si>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</si>
  <si>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</si>
  <si>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</si>
  <si>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</si>
  <si>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</si>
  <si>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</si>
  <si>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</si>
  <si>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</si>
  <si>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</si>
  <si>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</si>
  <si>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</si>
  <si>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</si>
  <si>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</si>
  <si>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</si>
  <si>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</si>
  <si>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</si>
  <si>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</si>
  <si>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</si>
  <si>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</si>
  <si>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</si>
  <si>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</si>
  <si>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</si>
  <si>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</si>
  <si>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</si>
  <si>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</si>
  <si>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</si>
  <si>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</si>
  <si>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</si>
  <si>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</si>
  <si>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</si>
  <si>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</si>
  <si>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</si>
  <si>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</si>
  <si>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</si>
  <si>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資本金</t>
    <rPh sb="0" eb="3">
      <t>シホンキン</t>
    </rPh>
    <phoneticPr fontId="4"/>
  </si>
  <si>
    <t>剰余金</t>
    <rPh sb="0" eb="3">
      <t>ジョウヨキン</t>
    </rPh>
    <phoneticPr fontId="4"/>
  </si>
  <si>
    <t>評価差額等</t>
    <rPh sb="0" eb="2">
      <t>ヒョウカ</t>
    </rPh>
    <rPh sb="2" eb="4">
      <t>サガク</t>
    </rPh>
    <rPh sb="4" eb="5">
      <t>トウ</t>
    </rPh>
    <phoneticPr fontId="4"/>
  </si>
  <si>
    <t>繰延収益</t>
    <rPh sb="0" eb="2">
      <t>クリノベ</t>
    </rPh>
    <rPh sb="2" eb="4">
      <t>シュウエキ</t>
    </rPh>
    <phoneticPr fontId="4"/>
  </si>
  <si>
    <t>負債資本合計</t>
    <rPh sb="0" eb="2">
      <t>フサイ</t>
    </rPh>
    <rPh sb="2" eb="4">
      <t>シホン</t>
    </rPh>
    <rPh sb="4" eb="6">
      <t>ゴウケイ</t>
    </rPh>
    <phoneticPr fontId="4"/>
  </si>
  <si>
    <t>22表01行68列</t>
    <rPh sb="2" eb="3">
      <t>ヒョウ</t>
    </rPh>
    <rPh sb="5" eb="6">
      <t>ギョウ</t>
    </rPh>
    <rPh sb="8" eb="9">
      <t>レツ</t>
    </rPh>
    <phoneticPr fontId="4"/>
  </si>
  <si>
    <t>22表01行42列</t>
    <rPh sb="2" eb="3">
      <t>ヒョウ</t>
    </rPh>
    <rPh sb="5" eb="6">
      <t>ギョウ</t>
    </rPh>
    <rPh sb="8" eb="9">
      <t>レツ</t>
    </rPh>
    <phoneticPr fontId="4"/>
  </si>
  <si>
    <t>22表01行69列</t>
    <rPh sb="2" eb="3">
      <t>ヒョウ</t>
    </rPh>
    <rPh sb="5" eb="6">
      <t>ギョウ</t>
    </rPh>
    <rPh sb="8" eb="9">
      <t>レツ</t>
    </rPh>
    <phoneticPr fontId="4"/>
  </si>
  <si>
    <t>自己資本構成比率</t>
    <rPh sb="0" eb="2">
      <t>ジコ</t>
    </rPh>
    <rPh sb="2" eb="4">
      <t>シホン</t>
    </rPh>
    <rPh sb="4" eb="6">
      <t>コウセイ</t>
    </rPh>
    <rPh sb="6" eb="8">
      <t>ヒリツ</t>
    </rPh>
    <phoneticPr fontId="4"/>
  </si>
  <si>
    <t>R1</t>
    <phoneticPr fontId="4"/>
  </si>
  <si>
    <t>R2</t>
    <phoneticPr fontId="4"/>
  </si>
  <si>
    <t>経常収支比率</t>
    <rPh sb="0" eb="2">
      <t>ケイジョウ</t>
    </rPh>
    <rPh sb="2" eb="4">
      <t>シュウシ</t>
    </rPh>
    <rPh sb="4" eb="6">
      <t>ヒリツ</t>
    </rPh>
    <phoneticPr fontId="4"/>
  </si>
  <si>
    <t>営業収益</t>
    <rPh sb="0" eb="2">
      <t>エイギョウ</t>
    </rPh>
    <rPh sb="2" eb="4">
      <t>シュウエキ</t>
    </rPh>
    <phoneticPr fontId="4"/>
  </si>
  <si>
    <t>営業外収益</t>
    <rPh sb="0" eb="3">
      <t>エイギョウガイ</t>
    </rPh>
    <rPh sb="3" eb="5">
      <t>シュウエキ</t>
    </rPh>
    <phoneticPr fontId="4"/>
  </si>
  <si>
    <t>営業費用</t>
    <rPh sb="0" eb="2">
      <t>エイギョウ</t>
    </rPh>
    <rPh sb="2" eb="4">
      <t>ヒヨウ</t>
    </rPh>
    <phoneticPr fontId="4"/>
  </si>
  <si>
    <t>営業外費用</t>
    <rPh sb="0" eb="3">
      <t>エイギョウガイ</t>
    </rPh>
    <rPh sb="3" eb="5">
      <t>ヒヨウ</t>
    </rPh>
    <phoneticPr fontId="4"/>
  </si>
  <si>
    <t>20表01行02列</t>
    <rPh sb="2" eb="3">
      <t>ヒョウ</t>
    </rPh>
    <rPh sb="5" eb="6">
      <t>ギョウ</t>
    </rPh>
    <rPh sb="8" eb="9">
      <t>レツ</t>
    </rPh>
    <phoneticPr fontId="4"/>
  </si>
  <si>
    <t>20表01行15列</t>
    <rPh sb="2" eb="3">
      <t>ヒョウ</t>
    </rPh>
    <rPh sb="5" eb="6">
      <t>ギョウ</t>
    </rPh>
    <rPh sb="8" eb="9">
      <t>レツ</t>
    </rPh>
    <phoneticPr fontId="4"/>
  </si>
  <si>
    <t>20表01行26列</t>
    <rPh sb="2" eb="3">
      <t>ヒョウ</t>
    </rPh>
    <rPh sb="5" eb="6">
      <t>ギョウ</t>
    </rPh>
    <rPh sb="8" eb="9">
      <t>レツ</t>
    </rPh>
    <phoneticPr fontId="4"/>
  </si>
  <si>
    <t>20表01行40列</t>
    <rPh sb="2" eb="3">
      <t>ヒョウ</t>
    </rPh>
    <rPh sb="5" eb="6">
      <t>ギョウ</t>
    </rPh>
    <rPh sb="8" eb="9">
      <t>レツ</t>
    </rPh>
    <phoneticPr fontId="4"/>
  </si>
  <si>
    <t>累積欠損金</t>
    <rPh sb="0" eb="2">
      <t>ルイセキ</t>
    </rPh>
    <rPh sb="2" eb="5">
      <t>ケッソンキン</t>
    </rPh>
    <phoneticPr fontId="4"/>
  </si>
  <si>
    <t>累積欠損金比率</t>
    <rPh sb="0" eb="2">
      <t>ルイセキ</t>
    </rPh>
    <rPh sb="2" eb="5">
      <t>ケッソンキン</t>
    </rPh>
    <rPh sb="5" eb="7">
      <t>ヒリツ</t>
    </rPh>
    <phoneticPr fontId="4"/>
  </si>
  <si>
    <t>受託工事収益</t>
    <rPh sb="0" eb="2">
      <t>ジュタク</t>
    </rPh>
    <rPh sb="2" eb="4">
      <t>コウジ</t>
    </rPh>
    <rPh sb="4" eb="6">
      <t>シュウエキ</t>
    </rPh>
    <phoneticPr fontId="4"/>
  </si>
  <si>
    <t>22表01行64列</t>
    <rPh sb="2" eb="3">
      <t>ヒョウ</t>
    </rPh>
    <rPh sb="5" eb="6">
      <t>ギョウ</t>
    </rPh>
    <rPh sb="8" eb="9">
      <t>レツ</t>
    </rPh>
    <phoneticPr fontId="4"/>
  </si>
  <si>
    <t>20表01行11列</t>
    <rPh sb="2" eb="3">
      <t>ヒョウ</t>
    </rPh>
    <rPh sb="5" eb="6">
      <t>ギョウ</t>
    </rPh>
    <rPh sb="8" eb="9">
      <t>レツ</t>
    </rPh>
    <phoneticPr fontId="4"/>
  </si>
  <si>
    <t>流動比率</t>
    <rPh sb="0" eb="2">
      <t>リュウドウ</t>
    </rPh>
    <rPh sb="2" eb="4">
      <t>ヒリツ</t>
    </rPh>
    <phoneticPr fontId="4"/>
  </si>
  <si>
    <t>流動資産</t>
    <rPh sb="0" eb="2">
      <t>リュウドウ</t>
    </rPh>
    <rPh sb="2" eb="4">
      <t>シサン</t>
    </rPh>
    <phoneticPr fontId="4"/>
  </si>
  <si>
    <t>流動負債</t>
    <rPh sb="0" eb="2">
      <t>リュウドウ</t>
    </rPh>
    <rPh sb="2" eb="4">
      <t>フサイ</t>
    </rPh>
    <phoneticPr fontId="4"/>
  </si>
  <si>
    <t>22表01行14列</t>
    <rPh sb="2" eb="3">
      <t>ヒョウ</t>
    </rPh>
    <rPh sb="5" eb="6">
      <t>ギョウ</t>
    </rPh>
    <rPh sb="8" eb="9">
      <t>レツ</t>
    </rPh>
    <phoneticPr fontId="4"/>
  </si>
  <si>
    <t>22表01行31列</t>
    <rPh sb="2" eb="3">
      <t>ヒョウ</t>
    </rPh>
    <rPh sb="5" eb="6">
      <t>ギョウ</t>
    </rPh>
    <rPh sb="8" eb="9">
      <t>レツ</t>
    </rPh>
    <phoneticPr fontId="4"/>
  </si>
  <si>
    <t>企業債残高対給水収益比率</t>
    <rPh sb="0" eb="3">
      <t>キギョウサイ</t>
    </rPh>
    <rPh sb="3" eb="5">
      <t>ザンダカ</t>
    </rPh>
    <rPh sb="5" eb="6">
      <t>タイ</t>
    </rPh>
    <rPh sb="6" eb="8">
      <t>キュウスイ</t>
    </rPh>
    <rPh sb="8" eb="10">
      <t>シュウエキ</t>
    </rPh>
    <rPh sb="10" eb="12">
      <t>ヒリツ</t>
    </rPh>
    <phoneticPr fontId="4"/>
  </si>
  <si>
    <t>給水収益</t>
    <rPh sb="0" eb="2">
      <t>キュウスイ</t>
    </rPh>
    <rPh sb="2" eb="4">
      <t>シュウエキ</t>
    </rPh>
    <phoneticPr fontId="4"/>
  </si>
  <si>
    <t>企業債残高合計</t>
    <rPh sb="0" eb="3">
      <t>キギョウサイ</t>
    </rPh>
    <rPh sb="3" eb="5">
      <t>ザンダカ</t>
    </rPh>
    <rPh sb="5" eb="7">
      <t>ゴウケイ</t>
    </rPh>
    <phoneticPr fontId="4"/>
  </si>
  <si>
    <t>45表24行12列</t>
    <rPh sb="2" eb="3">
      <t>ヒョウ</t>
    </rPh>
    <rPh sb="5" eb="6">
      <t>ギョウ</t>
    </rPh>
    <rPh sb="8" eb="9">
      <t>レツ</t>
    </rPh>
    <phoneticPr fontId="4"/>
  </si>
  <si>
    <t>20表01行03列</t>
    <rPh sb="2" eb="3">
      <t>ヒョウ</t>
    </rPh>
    <rPh sb="5" eb="6">
      <t>ギョウ</t>
    </rPh>
    <rPh sb="8" eb="9">
      <t>レツ</t>
    </rPh>
    <phoneticPr fontId="4"/>
  </si>
  <si>
    <t>料金回収率</t>
    <rPh sb="0" eb="2">
      <t>リョウキン</t>
    </rPh>
    <rPh sb="2" eb="5">
      <t>カイシュウリツ</t>
    </rPh>
    <phoneticPr fontId="4"/>
  </si>
  <si>
    <t>経常費用</t>
    <rPh sb="0" eb="2">
      <t>ケイジョウ</t>
    </rPh>
    <rPh sb="2" eb="4">
      <t>ヒヨウ</t>
    </rPh>
    <phoneticPr fontId="4"/>
  </si>
  <si>
    <t>受託工事費</t>
    <rPh sb="0" eb="2">
      <t>ジュタク</t>
    </rPh>
    <rPh sb="2" eb="5">
      <t>コウジヒ</t>
    </rPh>
    <phoneticPr fontId="4"/>
  </si>
  <si>
    <t>21表01行54列</t>
    <rPh sb="2" eb="3">
      <t>ヒョウ</t>
    </rPh>
    <rPh sb="5" eb="6">
      <t>ギョウ</t>
    </rPh>
    <rPh sb="8" eb="9">
      <t>レツ</t>
    </rPh>
    <phoneticPr fontId="4"/>
  </si>
  <si>
    <t>材料及び不用品売却原価</t>
    <rPh sb="0" eb="2">
      <t>ザイリョウ</t>
    </rPh>
    <rPh sb="2" eb="3">
      <t>オヨ</t>
    </rPh>
    <rPh sb="4" eb="7">
      <t>フヨウヒン</t>
    </rPh>
    <rPh sb="7" eb="9">
      <t>バイキャク</t>
    </rPh>
    <rPh sb="9" eb="11">
      <t>ゲンカ</t>
    </rPh>
    <phoneticPr fontId="4"/>
  </si>
  <si>
    <t>21表01行55列</t>
    <rPh sb="2" eb="3">
      <t>ヒョウ</t>
    </rPh>
    <rPh sb="5" eb="6">
      <t>ギョウ</t>
    </rPh>
    <rPh sb="8" eb="9">
      <t>レツ</t>
    </rPh>
    <phoneticPr fontId="4"/>
  </si>
  <si>
    <t>附帯事業費</t>
    <rPh sb="0" eb="2">
      <t>フタイ</t>
    </rPh>
    <rPh sb="2" eb="5">
      <t>ジギョウヒ</t>
    </rPh>
    <phoneticPr fontId="4"/>
  </si>
  <si>
    <t>21表01行56列</t>
    <rPh sb="2" eb="3">
      <t>ヒョウ</t>
    </rPh>
    <rPh sb="5" eb="6">
      <t>ギョウ</t>
    </rPh>
    <rPh sb="8" eb="9">
      <t>レツ</t>
    </rPh>
    <phoneticPr fontId="4"/>
  </si>
  <si>
    <t>長期前受金戻入</t>
    <rPh sb="0" eb="2">
      <t>チョウキ</t>
    </rPh>
    <rPh sb="2" eb="5">
      <t>マエウケキン</t>
    </rPh>
    <rPh sb="5" eb="7">
      <t>レイニュウ</t>
    </rPh>
    <phoneticPr fontId="4"/>
  </si>
  <si>
    <t>20表01行22列</t>
    <rPh sb="2" eb="3">
      <t>ヒョウ</t>
    </rPh>
    <rPh sb="5" eb="6">
      <t>ギョウ</t>
    </rPh>
    <rPh sb="8" eb="9">
      <t>レツ</t>
    </rPh>
    <phoneticPr fontId="4"/>
  </si>
  <si>
    <t>21表01行57列</t>
    <rPh sb="2" eb="3">
      <t>ヒョウ</t>
    </rPh>
    <rPh sb="5" eb="6">
      <t>ギョウ</t>
    </rPh>
    <rPh sb="8" eb="9">
      <t>レツ</t>
    </rPh>
    <phoneticPr fontId="4"/>
  </si>
  <si>
    <t>給水原価</t>
    <rPh sb="0" eb="4">
      <t>キュウスイゲンカ</t>
    </rPh>
    <phoneticPr fontId="4"/>
  </si>
  <si>
    <t>有収水量</t>
    <rPh sb="0" eb="2">
      <t>ユウシュウ</t>
    </rPh>
    <rPh sb="2" eb="4">
      <t>スイリョウ</t>
    </rPh>
    <phoneticPr fontId="4"/>
  </si>
  <si>
    <t>01表01行24列</t>
    <rPh sb="2" eb="3">
      <t>ヒョウ</t>
    </rPh>
    <rPh sb="5" eb="6">
      <t>ギョウ</t>
    </rPh>
    <rPh sb="8" eb="9">
      <t>レツ</t>
    </rPh>
    <phoneticPr fontId="4"/>
  </si>
  <si>
    <t>施設利用率</t>
    <rPh sb="0" eb="2">
      <t>シセツ</t>
    </rPh>
    <rPh sb="2" eb="4">
      <t>リヨウ</t>
    </rPh>
    <rPh sb="4" eb="5">
      <t>リツ</t>
    </rPh>
    <phoneticPr fontId="4"/>
  </si>
  <si>
    <t>1日平均配水量</t>
    <rPh sb="0" eb="2">
      <t>イチニチ</t>
    </rPh>
    <rPh sb="2" eb="4">
      <t>ヘイキン</t>
    </rPh>
    <rPh sb="4" eb="7">
      <t>ハイスイリョウ</t>
    </rPh>
    <phoneticPr fontId="4"/>
  </si>
  <si>
    <t>1日配水能力</t>
    <rPh sb="0" eb="2">
      <t>イチニチ</t>
    </rPh>
    <rPh sb="2" eb="4">
      <t>ハイスイ</t>
    </rPh>
    <rPh sb="4" eb="6">
      <t>ノウリョク</t>
    </rPh>
    <phoneticPr fontId="4"/>
  </si>
  <si>
    <t>01表01行23列</t>
    <rPh sb="2" eb="3">
      <t>ヒョウ</t>
    </rPh>
    <rPh sb="5" eb="6">
      <t>ギョウ</t>
    </rPh>
    <rPh sb="8" eb="9">
      <t>レツ</t>
    </rPh>
    <phoneticPr fontId="4"/>
  </si>
  <si>
    <t>01表01行21列</t>
    <rPh sb="2" eb="3">
      <t>ヒョウ</t>
    </rPh>
    <rPh sb="5" eb="6">
      <t>ギョウ</t>
    </rPh>
    <rPh sb="8" eb="9">
      <t>レツ</t>
    </rPh>
    <phoneticPr fontId="4"/>
  </si>
  <si>
    <t>年間有収水量</t>
    <rPh sb="0" eb="2">
      <t>ネンカン</t>
    </rPh>
    <rPh sb="2" eb="4">
      <t>ユウシュウ</t>
    </rPh>
    <rPh sb="4" eb="6">
      <t>スイリョウ</t>
    </rPh>
    <phoneticPr fontId="4"/>
  </si>
  <si>
    <t>有形固定資産減価償却率</t>
    <rPh sb="0" eb="2">
      <t>ユウケイ</t>
    </rPh>
    <rPh sb="2" eb="6">
      <t>コテイシサン</t>
    </rPh>
    <rPh sb="6" eb="8">
      <t>ゲンカ</t>
    </rPh>
    <rPh sb="8" eb="11">
      <t>ショウキャクリツ</t>
    </rPh>
    <phoneticPr fontId="4"/>
  </si>
  <si>
    <t>有形固定資産減価償却累計額</t>
    <rPh sb="0" eb="2">
      <t>ユウケイ</t>
    </rPh>
    <rPh sb="2" eb="6">
      <t>コテイシサン</t>
    </rPh>
    <rPh sb="6" eb="8">
      <t>ゲンカ</t>
    </rPh>
    <rPh sb="8" eb="10">
      <t>ショウキャク</t>
    </rPh>
    <rPh sb="10" eb="13">
      <t>ルイケイガク</t>
    </rPh>
    <phoneticPr fontId="4"/>
  </si>
  <si>
    <t>有形固定資産のうち償却対象資産の帳簿原価</t>
    <rPh sb="0" eb="2">
      <t>ユウケイ</t>
    </rPh>
    <rPh sb="2" eb="6">
      <t>コテイシサン</t>
    </rPh>
    <rPh sb="9" eb="11">
      <t>ショウキャク</t>
    </rPh>
    <rPh sb="11" eb="13">
      <t>タイショウ</t>
    </rPh>
    <rPh sb="13" eb="15">
      <t>シサン</t>
    </rPh>
    <rPh sb="16" eb="18">
      <t>チョウボ</t>
    </rPh>
    <rPh sb="18" eb="20">
      <t>ゲンカ</t>
    </rPh>
    <phoneticPr fontId="4"/>
  </si>
  <si>
    <t>22表01行06列</t>
    <rPh sb="2" eb="3">
      <t>ヒョウ</t>
    </rPh>
    <rPh sb="5" eb="6">
      <t>ギョウ</t>
    </rPh>
    <rPh sb="8" eb="9">
      <t>レツ</t>
    </rPh>
    <phoneticPr fontId="4"/>
  </si>
  <si>
    <t>22表01行04列</t>
    <rPh sb="2" eb="3">
      <t>ヒョウ</t>
    </rPh>
    <rPh sb="5" eb="6">
      <t>ギョウ</t>
    </rPh>
    <rPh sb="8" eb="9">
      <t>レツ</t>
    </rPh>
    <phoneticPr fontId="4"/>
  </si>
  <si>
    <t>管路経年化率</t>
    <rPh sb="0" eb="2">
      <t>カンロ</t>
    </rPh>
    <rPh sb="2" eb="5">
      <t>ケイネンカ</t>
    </rPh>
    <rPh sb="5" eb="6">
      <t>リツ</t>
    </rPh>
    <phoneticPr fontId="4"/>
  </si>
  <si>
    <t>導水管路延長</t>
    <rPh sb="0" eb="3">
      <t>ドウスイカン</t>
    </rPh>
    <rPh sb="3" eb="4">
      <t>ロ</t>
    </rPh>
    <rPh sb="4" eb="6">
      <t>エンチョウ</t>
    </rPh>
    <phoneticPr fontId="4"/>
  </si>
  <si>
    <t>送水管路延長</t>
    <rPh sb="0" eb="2">
      <t>ソウスイ</t>
    </rPh>
    <rPh sb="2" eb="4">
      <t>カンロ</t>
    </rPh>
    <rPh sb="4" eb="6">
      <t>エンチョウ</t>
    </rPh>
    <phoneticPr fontId="4"/>
  </si>
  <si>
    <t>配水管路延長</t>
    <rPh sb="0" eb="2">
      <t>ハイスイ</t>
    </rPh>
    <rPh sb="2" eb="4">
      <t>カンロ</t>
    </rPh>
    <rPh sb="4" eb="6">
      <t>エンチョウ</t>
    </rPh>
    <phoneticPr fontId="4"/>
  </si>
  <si>
    <t>01表01行13列</t>
    <rPh sb="2" eb="3">
      <t>ヒョウ</t>
    </rPh>
    <rPh sb="5" eb="6">
      <t>ギョウ</t>
    </rPh>
    <rPh sb="8" eb="9">
      <t>レツ</t>
    </rPh>
    <phoneticPr fontId="4"/>
  </si>
  <si>
    <t>01表01行14列</t>
    <rPh sb="2" eb="3">
      <t>ヒョウ</t>
    </rPh>
    <rPh sb="5" eb="6">
      <t>ギョウ</t>
    </rPh>
    <rPh sb="8" eb="9">
      <t>レツ</t>
    </rPh>
    <phoneticPr fontId="4"/>
  </si>
  <si>
    <t>01表01行15列</t>
    <rPh sb="2" eb="3">
      <t>ヒョウ</t>
    </rPh>
    <rPh sb="5" eb="6">
      <t>ギョウ</t>
    </rPh>
    <rPh sb="8" eb="9">
      <t>レツ</t>
    </rPh>
    <phoneticPr fontId="4"/>
  </si>
  <si>
    <t>経年導水管路延長</t>
    <rPh sb="0" eb="2">
      <t>ケイネン</t>
    </rPh>
    <rPh sb="2" eb="5">
      <t>ドウスイカン</t>
    </rPh>
    <rPh sb="5" eb="6">
      <t>ロ</t>
    </rPh>
    <rPh sb="6" eb="8">
      <t>エンチョウ</t>
    </rPh>
    <phoneticPr fontId="4"/>
  </si>
  <si>
    <t>経年送水管路延長</t>
    <rPh sb="0" eb="2">
      <t>ケイネン</t>
    </rPh>
    <rPh sb="2" eb="4">
      <t>ソウスイ</t>
    </rPh>
    <rPh sb="4" eb="6">
      <t>カンロ</t>
    </rPh>
    <rPh sb="6" eb="8">
      <t>エンチョウ</t>
    </rPh>
    <phoneticPr fontId="4"/>
  </si>
  <si>
    <t>経年配水管路延長</t>
    <rPh sb="0" eb="2">
      <t>ケイネン</t>
    </rPh>
    <rPh sb="2" eb="4">
      <t>ハイスイ</t>
    </rPh>
    <rPh sb="4" eb="6">
      <t>カンロ</t>
    </rPh>
    <rPh sb="6" eb="8">
      <t>エンチョウ</t>
    </rPh>
    <phoneticPr fontId="4"/>
  </si>
  <si>
    <t>01表01行60列</t>
    <rPh sb="2" eb="3">
      <t>ヒョウ</t>
    </rPh>
    <rPh sb="5" eb="6">
      <t>ギョウ</t>
    </rPh>
    <rPh sb="8" eb="9">
      <t>レツ</t>
    </rPh>
    <phoneticPr fontId="4"/>
  </si>
  <si>
    <t>01表01行61列</t>
    <rPh sb="2" eb="3">
      <t>ヒョウ</t>
    </rPh>
    <rPh sb="5" eb="6">
      <t>ギョウ</t>
    </rPh>
    <rPh sb="8" eb="9">
      <t>レツ</t>
    </rPh>
    <phoneticPr fontId="4"/>
  </si>
  <si>
    <t>01表01行62列</t>
    <rPh sb="2" eb="3">
      <t>ヒョウ</t>
    </rPh>
    <rPh sb="5" eb="6">
      <t>ギョウ</t>
    </rPh>
    <rPh sb="8" eb="9">
      <t>レツ</t>
    </rPh>
    <phoneticPr fontId="4"/>
  </si>
  <si>
    <t>管路更新率</t>
    <rPh sb="0" eb="2">
      <t>カンロ</t>
    </rPh>
    <rPh sb="2" eb="4">
      <t>コウシン</t>
    </rPh>
    <rPh sb="4" eb="5">
      <t>リツ</t>
    </rPh>
    <phoneticPr fontId="4"/>
  </si>
  <si>
    <t>更新導水管路延長</t>
    <rPh sb="0" eb="2">
      <t>コウシン</t>
    </rPh>
    <rPh sb="2" eb="5">
      <t>ドウスイカン</t>
    </rPh>
    <rPh sb="5" eb="6">
      <t>ロ</t>
    </rPh>
    <rPh sb="6" eb="8">
      <t>エンチョウ</t>
    </rPh>
    <phoneticPr fontId="4"/>
  </si>
  <si>
    <t>更新送水管路延長</t>
    <rPh sb="0" eb="2">
      <t>コウシン</t>
    </rPh>
    <rPh sb="2" eb="4">
      <t>ソウスイ</t>
    </rPh>
    <rPh sb="4" eb="6">
      <t>カンロ</t>
    </rPh>
    <rPh sb="6" eb="8">
      <t>エンチョウ</t>
    </rPh>
    <phoneticPr fontId="4"/>
  </si>
  <si>
    <t>更新配水管路延長</t>
    <rPh sb="0" eb="2">
      <t>コウシン</t>
    </rPh>
    <rPh sb="2" eb="4">
      <t>ハイスイ</t>
    </rPh>
    <rPh sb="4" eb="6">
      <t>カンロ</t>
    </rPh>
    <rPh sb="6" eb="8">
      <t>エンチョウ</t>
    </rPh>
    <phoneticPr fontId="4"/>
  </si>
  <si>
    <t>01表01行63列</t>
    <rPh sb="2" eb="3">
      <t>ヒョウ</t>
    </rPh>
    <rPh sb="5" eb="6">
      <t>ギョウ</t>
    </rPh>
    <rPh sb="8" eb="9">
      <t>レツ</t>
    </rPh>
    <phoneticPr fontId="4"/>
  </si>
  <si>
    <t>01表01行64列</t>
    <rPh sb="2" eb="3">
      <t>ヒョウ</t>
    </rPh>
    <rPh sb="5" eb="6">
      <t>ギョウ</t>
    </rPh>
    <rPh sb="8" eb="9">
      <t>レツ</t>
    </rPh>
    <phoneticPr fontId="4"/>
  </si>
  <si>
    <t>01表01行65列</t>
    <rPh sb="2" eb="3">
      <t>ヒョウ</t>
    </rPh>
    <rPh sb="5" eb="6">
      <t>ギョウ</t>
    </rPh>
    <rPh sb="8" eb="9">
      <t>レツ</t>
    </rPh>
    <phoneticPr fontId="4"/>
  </si>
  <si>
    <t>人口</t>
    <rPh sb="0" eb="2">
      <t>ジンコウ</t>
    </rPh>
    <phoneticPr fontId="4"/>
  </si>
  <si>
    <t>人口密度</t>
    <rPh sb="0" eb="2">
      <t>ジンコウ</t>
    </rPh>
    <rPh sb="2" eb="4">
      <t>ミツド</t>
    </rPh>
    <phoneticPr fontId="4"/>
  </si>
  <si>
    <t>面積</t>
    <rPh sb="0" eb="2">
      <t>メンセキ</t>
    </rPh>
    <phoneticPr fontId="4"/>
  </si>
  <si>
    <t>給水人口</t>
    <rPh sb="0" eb="2">
      <t>キュウスイ</t>
    </rPh>
    <rPh sb="2" eb="4">
      <t>ジンコウ</t>
    </rPh>
    <phoneticPr fontId="4"/>
  </si>
  <si>
    <t>給水区域面積</t>
    <rPh sb="0" eb="2">
      <t>キュウスイ</t>
    </rPh>
    <rPh sb="2" eb="4">
      <t>クイキ</t>
    </rPh>
    <rPh sb="4" eb="6">
      <t>メンセキ</t>
    </rPh>
    <phoneticPr fontId="4"/>
  </si>
  <si>
    <t>給水人口密度</t>
    <rPh sb="0" eb="2">
      <t>キュウスイ</t>
    </rPh>
    <rPh sb="2" eb="4">
      <t>ジンコウ</t>
    </rPh>
    <rPh sb="4" eb="6">
      <t>ミツド</t>
    </rPh>
    <phoneticPr fontId="4"/>
  </si>
  <si>
    <t>経営比較分析表（令和2度決算）</t>
    <rPh sb="8" eb="10">
      <t>レイワ</t>
    </rPh>
    <rPh sb="11" eb="12">
      <t>ド</t>
    </rPh>
    <rPh sb="12" eb="13">
      <t>ネンド</t>
    </rPh>
    <phoneticPr fontId="4"/>
  </si>
  <si>
    <t>令和2年度全国平均</t>
    <rPh sb="0" eb="2">
      <t>レイワ</t>
    </rPh>
    <rPh sb="3" eb="5">
      <t>ネンド</t>
    </rPh>
    <phoneticPr fontId="4"/>
  </si>
  <si>
    <t>年間総配水量</t>
    <rPh sb="0" eb="2">
      <t>ネンカン</t>
    </rPh>
    <rPh sb="2" eb="3">
      <t>ソウ</t>
    </rPh>
    <rPh sb="3" eb="6">
      <t>ハイスイリョウ</t>
    </rPh>
    <phoneticPr fontId="17"/>
  </si>
  <si>
    <t>　経営の健全性・効率性においては、令和元年6月検針分から料金改定を実施し適正な料金設定に見直しを行ったことと、定期的な漏水調査を実施したことにより有収率が向上し、本市水道事業は健全経営を維持している。
　しかし、老朽化の状況を見ると、数値は改善していない。特に、管路更新率の数値は下がっているため、今後は管路更新工事を増やし、更新ペースを上げる必要がある。
　料金を値上げしたことによって増加した収入を、管路更新等の改良工事費に充てていくことにより、管路更新率を上げ、水道施設の計画的な整備と更新を実施するとともに、今後も持続可能な健全経営を目指していく。</t>
    <rPh sb="117" eb="119">
      <t>スウチ</t>
    </rPh>
    <phoneticPr fontId="4"/>
  </si>
  <si>
    <t>①経常収支比率は、100％以上を維持し、経常損益は黒字となっており収支は健全な水準にある。令和元年6月検針分から料金を値上げしたことも大きな要因である。
②累積欠損比率は、欠損金を計上していない。
③流動比率は、前年度と比較して減少しているが、100％を大きく上回っていることから、短期的な債務に対する支払能力は十分に確保できている。
④企業債残高対給水収益比率は、類似団体平均と比較して非常に低い数値となっている。
⑤料金回収率は、100％以上を維持しており、給水に係る費用は十分賄えている。
⑥給水原価は、類似団体平均と比較して4割ほど安い水準となっている。
⑦施設利用率は、近年下降傾向にあったが、やや回復した。コロナ対策の手洗い等で利用が増した可能性がある。
⑧有収率は、平成30年度から数値が上昇しており、非常に良い結果となっている。今後もこの数値が上昇するよう、漏水調査や施設更新を行っていく。</t>
    <rPh sb="33" eb="35">
      <t>シュウシ</t>
    </rPh>
    <rPh sb="36" eb="38">
      <t>ケンゼン</t>
    </rPh>
    <rPh sb="39" eb="41">
      <t>スイジュン</t>
    </rPh>
    <rPh sb="67" eb="68">
      <t>オオ</t>
    </rPh>
    <rPh sb="70" eb="72">
      <t>ヨウイン</t>
    </rPh>
    <rPh sb="225" eb="227">
      <t>イジョウ</t>
    </rPh>
    <rPh sb="296" eb="298">
      <t>キンネン</t>
    </rPh>
    <rPh sb="298" eb="300">
      <t>カコウ</t>
    </rPh>
    <rPh sb="300" eb="302">
      <t>ケイコウ</t>
    </rPh>
    <rPh sb="310" eb="312">
      <t>カイフク</t>
    </rPh>
    <rPh sb="318" eb="320">
      <t>タイサク</t>
    </rPh>
    <rPh sb="321" eb="323">
      <t>テアラ</t>
    </rPh>
    <rPh sb="324" eb="325">
      <t>トウ</t>
    </rPh>
    <rPh sb="326" eb="328">
      <t>リヨウ</t>
    </rPh>
    <rPh sb="329" eb="330">
      <t>マ</t>
    </rPh>
    <rPh sb="332" eb="335">
      <t>カノウセイ</t>
    </rPh>
    <phoneticPr fontId="4"/>
  </si>
  <si>
    <t xml:space="preserve">①有形固定資産減価償却率は、近年ゆるやかに数値が上昇しており、法定耐用年数に近い資産が微増している。
②管路経年化率は、類似団体平均より低いが、近年数値が上昇している。今後の計画的な更新で改善する必要がある。
③管路更新率は、類似団体平均とほぼ同程度であったが、本年度数値が下がっている。管路更新ペースが著しく下がっているため、今後は管路更新工事を増やし、更新ペースを上げる必要がある。
</t>
    <rPh sb="69" eb="70">
      <t>ヒク</t>
    </rPh>
    <rPh sb="73" eb="75">
      <t>キンネン</t>
    </rPh>
    <rPh sb="85" eb="87">
      <t>コンゴ</t>
    </rPh>
    <rPh sb="88" eb="91">
      <t>ケイカクテキ</t>
    </rPh>
    <rPh sb="92" eb="94">
      <t>コウシン</t>
    </rPh>
    <rPh sb="95" eb="97">
      <t>カイゼン</t>
    </rPh>
    <rPh sb="99" eb="101">
      <t>ヒツヨウ</t>
    </rPh>
    <rPh sb="133" eb="136">
      <t>ホンネンド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</si>
</sst>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9"/>
      <color indexed="81"/>
      <name val="MS P ゴシック"/>
      <family val="3"/>
      <charset val="128"/>
    </font>
    <font>
      <b/>
      <sz val="13"/>
      <color theme="3"/>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177" fontId="0" fillId="6" borderId="5" xfId="1" applyNumberFormat="1" applyFont="1" applyFill="1" applyBorder="1" applyAlignment="1">
      <alignment vertical="center" shrinkToFit="1"/>
    </xf>
    <xf numFmtId="0" fontId="0" fillId="0" borderId="5" xfId="0" applyNumberFormat="1" applyFill="1" applyBorder="1" applyAlignment="1">
      <alignment vertical="center" shrinkToFit="1"/>
    </xf>
    <xf numFmtId="177" fontId="0" fillId="0" borderId="5" xfId="1" applyNumberFormat="1" applyFont="1" applyFill="1" applyBorder="1" applyAlignment="1">
      <alignment vertical="center" shrinkToFit="1"/>
    </xf>
    <xf numFmtId="0" fontId="0" fillId="0" borderId="0" xfId="0" applyAlignment="1"/>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0.81</c:v>
                </c:pt>
                <c:pt idx="1">
                  <c:v>0.75</c:v>
                </c:pt>
                <c:pt idx="2">
                  <c:v>0.7</c:v>
                </c:pt>
                <c:pt idx="3">
                  <c:v>0.61</c:v>
                </c:pt>
                <c:pt idx="4">
                  <c:v>0.48172757475083056</c:v>
                </c:pt>
              </c:numCache>
            </c:numRef>
          </c:val>
          <c:extLst>
            <c:ext xmlns:c16="http://schemas.microsoft.com/office/drawing/2014/chart" uri="{C3380CC4-5D6E-409C-BE32-E72D297353CC}">
              <c16:uniqueId val="{00000000-1529-4DE9-9E65-8FCC56109A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1529-4DE9-9E65-8FCC56109A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55.63</c:v>
                </c:pt>
                <c:pt idx="1">
                  <c:v>56.29</c:v>
                </c:pt>
                <c:pt idx="2">
                  <c:v>55.22</c:v>
                </c:pt>
                <c:pt idx="3">
                  <c:v>53.76</c:v>
                </c:pt>
                <c:pt idx="4">
                  <c:v>54.844856934424904</c:v>
                </c:pt>
              </c:numCache>
            </c:numRef>
          </c:val>
          <c:extLst>
            <c:ext xmlns:c16="http://schemas.microsoft.com/office/drawing/2014/chart" uri="{C3380CC4-5D6E-409C-BE32-E72D297353CC}">
              <c16:uniqueId val="{00000000-E908-4197-93B4-9A74DA317D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E908-4197-93B4-9A74DA317D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86.45</c:v>
                </c:pt>
                <c:pt idx="1">
                  <c:v>86.49</c:v>
                </c:pt>
                <c:pt idx="2">
                  <c:v>87.8</c:v>
                </c:pt>
                <c:pt idx="3">
                  <c:v>89.13</c:v>
                </c:pt>
                <c:pt idx="4">
                  <c:v>89.25070312627011</c:v>
                </c:pt>
              </c:numCache>
            </c:numRef>
          </c:val>
          <c:extLst>
            <c:ext xmlns:c16="http://schemas.microsoft.com/office/drawing/2014/chart" uri="{C3380CC4-5D6E-409C-BE32-E72D297353CC}">
              <c16:uniqueId val="{00000000-B474-4F3B-B095-4CE9D073B5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B474-4F3B-B095-4CE9D073B5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112.5</c:v>
                </c:pt>
                <c:pt idx="1">
                  <c:v>116.16</c:v>
                </c:pt>
                <c:pt idx="2">
                  <c:v>118.58</c:v>
                </c:pt>
                <c:pt idx="3">
                  <c:v>134.61000000000001</c:v>
                </c:pt>
                <c:pt idx="4">
                  <c:v>139.12483836840249</c:v>
                </c:pt>
              </c:numCache>
            </c:numRef>
          </c:val>
          <c:extLst>
            <c:ext xmlns:c16="http://schemas.microsoft.com/office/drawing/2014/chart" uri="{C3380CC4-5D6E-409C-BE32-E72D297353CC}">
              <c16:uniqueId val="{00000000-21CE-4BCB-9BE7-05F5AA4425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21CE-4BCB-9BE7-05F5AA4425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48.28</c:v>
                </c:pt>
                <c:pt idx="1">
                  <c:v>49.2</c:v>
                </c:pt>
                <c:pt idx="2">
                  <c:v>50.16</c:v>
                </c:pt>
                <c:pt idx="3">
                  <c:v>51</c:v>
                </c:pt>
                <c:pt idx="4">
                  <c:v>51.442420977295342</c:v>
                </c:pt>
              </c:numCache>
            </c:numRef>
          </c:val>
          <c:extLst>
            <c:ext xmlns:c16="http://schemas.microsoft.com/office/drawing/2014/chart" uri="{C3380CC4-5D6E-409C-BE32-E72D297353CC}">
              <c16:uniqueId val="{00000000-0A2A-4D5C-AA9B-14CC5C21FB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0A2A-4D5C-AA9B-14CC5C21FB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4.28</c:v>
                </c:pt>
                <c:pt idx="1">
                  <c:v>4.93</c:v>
                </c:pt>
                <c:pt idx="2">
                  <c:v>6.19</c:v>
                </c:pt>
                <c:pt idx="3">
                  <c:v>9.2799999999999994</c:v>
                </c:pt>
                <c:pt idx="4">
                  <c:v>10.584163898117387</c:v>
                </c:pt>
              </c:numCache>
            </c:numRef>
          </c:val>
          <c:extLst>
            <c:ext xmlns:c16="http://schemas.microsoft.com/office/drawing/2014/chart" uri="{C3380CC4-5D6E-409C-BE32-E72D297353CC}">
              <c16:uniqueId val="{00000000-68D9-4B17-A964-9209E455D1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68D9-4B17-A964-9209E455D1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C3-4801-A09B-74E9C784C12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4EC3-4801-A09B-74E9C784C12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453.71</c:v>
                </c:pt>
                <c:pt idx="1">
                  <c:v>604.83000000000004</c:v>
                </c:pt>
                <c:pt idx="2">
                  <c:v>581.30999999999995</c:v>
                </c:pt>
                <c:pt idx="3">
                  <c:v>1112.1099999999999</c:v>
                </c:pt>
                <c:pt idx="4">
                  <c:v>861.14620124262035</c:v>
                </c:pt>
              </c:numCache>
            </c:numRef>
          </c:val>
          <c:extLst>
            <c:ext xmlns:c16="http://schemas.microsoft.com/office/drawing/2014/chart" uri="{C3380CC4-5D6E-409C-BE32-E72D297353CC}">
              <c16:uniqueId val="{00000000-78DF-4615-B2B0-4973F1D7834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78DF-4615-B2B0-4973F1D7834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22.43</c:v>
                </c:pt>
                <c:pt idx="1">
                  <c:v>13.92</c:v>
                </c:pt>
                <c:pt idx="2">
                  <c:v>9.33</c:v>
                </c:pt>
                <c:pt idx="3">
                  <c:v>6.13</c:v>
                </c:pt>
                <c:pt idx="4">
                  <c:v>4.5599463830480236</c:v>
                </c:pt>
              </c:numCache>
            </c:numRef>
          </c:val>
          <c:extLst>
            <c:ext xmlns:c16="http://schemas.microsoft.com/office/drawing/2014/chart" uri="{C3380CC4-5D6E-409C-BE32-E72D297353CC}">
              <c16:uniqueId val="{00000000-770D-4340-843A-3D3A093FC8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770D-4340-843A-3D3A093FC8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105.59</c:v>
                </c:pt>
                <c:pt idx="1">
                  <c:v>108.37</c:v>
                </c:pt>
                <c:pt idx="2">
                  <c:v>110.42</c:v>
                </c:pt>
                <c:pt idx="3">
                  <c:v>128.26</c:v>
                </c:pt>
                <c:pt idx="4">
                  <c:v>134.22863369306774</c:v>
                </c:pt>
              </c:numCache>
            </c:numRef>
          </c:val>
          <c:extLst>
            <c:ext xmlns:c16="http://schemas.microsoft.com/office/drawing/2014/chart" uri="{C3380CC4-5D6E-409C-BE32-E72D297353CC}">
              <c16:uniqueId val="{00000000-3E56-4E0C-9A32-B67CCF5DE4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3E56-4E0C-9A32-B67CCF5DE4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100.74</c:v>
                </c:pt>
                <c:pt idx="1">
                  <c:v>98.05</c:v>
                </c:pt>
                <c:pt idx="2">
                  <c:v>96.27</c:v>
                </c:pt>
                <c:pt idx="3">
                  <c:v>99.1</c:v>
                </c:pt>
                <c:pt idx="4">
                  <c:v>98.478031558779847</c:v>
                </c:pt>
              </c:numCache>
            </c:numRef>
          </c:val>
          <c:extLst>
            <c:ext xmlns:c16="http://schemas.microsoft.com/office/drawing/2014/chart" uri="{C3380CC4-5D6E-409C-BE32-E72D297353CC}">
              <c16:uniqueId val="{00000000-396E-4DFD-9E3D-EB1AFEBB1D4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396E-4DFD-9E3D-EB1AFEBB1D4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6" zoomScale="85" zoomScaleNormal="85" workbookViewId="0">
      <selection activeCell="CA47" sqref="CA4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9" t="s">
        <v>195</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row>
    <row r="3" spans="1:78"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50" t="str">
        <f>データ!H6</f>
        <v>山梨県　甲斐市</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1"/>
      <c r="AE6" s="51"/>
      <c r="AF6" s="51"/>
      <c r="AG6" s="5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2" t="s">
        <v>0</v>
      </c>
      <c r="C7" s="53"/>
      <c r="D7" s="53"/>
      <c r="E7" s="53"/>
      <c r="F7" s="53"/>
      <c r="G7" s="53"/>
      <c r="H7" s="53"/>
      <c r="I7" s="52" t="s">
        <v>1</v>
      </c>
      <c r="J7" s="53"/>
      <c r="K7" s="53"/>
      <c r="L7" s="53"/>
      <c r="M7" s="53"/>
      <c r="N7" s="53"/>
      <c r="O7" s="54"/>
      <c r="P7" s="55" t="s">
        <v>2</v>
      </c>
      <c r="Q7" s="55"/>
      <c r="R7" s="55"/>
      <c r="S7" s="55"/>
      <c r="T7" s="55"/>
      <c r="U7" s="55"/>
      <c r="V7" s="55"/>
      <c r="W7" s="55" t="s">
        <v>3</v>
      </c>
      <c r="X7" s="55"/>
      <c r="Y7" s="55"/>
      <c r="Z7" s="55"/>
      <c r="AA7" s="55"/>
      <c r="AB7" s="55"/>
      <c r="AC7" s="55"/>
      <c r="AD7" s="55" t="s">
        <v>4</v>
      </c>
      <c r="AE7" s="55"/>
      <c r="AF7" s="55"/>
      <c r="AG7" s="55"/>
      <c r="AH7" s="55"/>
      <c r="AI7" s="55"/>
      <c r="AJ7" s="55"/>
      <c r="AK7" s="4"/>
      <c r="AL7" s="55" t="s">
        <v>5</v>
      </c>
      <c r="AM7" s="55"/>
      <c r="AN7" s="55"/>
      <c r="AO7" s="55"/>
      <c r="AP7" s="55"/>
      <c r="AQ7" s="55"/>
      <c r="AR7" s="55"/>
      <c r="AS7" s="55"/>
      <c r="AT7" s="52" t="s">
        <v>6</v>
      </c>
      <c r="AU7" s="53"/>
      <c r="AV7" s="53"/>
      <c r="AW7" s="53"/>
      <c r="AX7" s="53"/>
      <c r="AY7" s="53"/>
      <c r="AZ7" s="53"/>
      <c r="BA7" s="53"/>
      <c r="BB7" s="55" t="s">
        <v>7</v>
      </c>
      <c r="BC7" s="55"/>
      <c r="BD7" s="55"/>
      <c r="BE7" s="55"/>
      <c r="BF7" s="55"/>
      <c r="BG7" s="55"/>
      <c r="BH7" s="55"/>
      <c r="BI7" s="55"/>
      <c r="BJ7" s="3"/>
      <c r="BK7" s="3"/>
      <c r="BL7" s="5" t="s">
        <v>8</v>
      </c>
      <c r="BM7" s="6"/>
      <c r="BN7" s="6"/>
      <c r="BO7" s="6"/>
      <c r="BP7" s="6"/>
      <c r="BQ7" s="6"/>
      <c r="BR7" s="6"/>
      <c r="BS7" s="6"/>
      <c r="BT7" s="6"/>
      <c r="BU7" s="6"/>
      <c r="BV7" s="6"/>
      <c r="BW7" s="6"/>
      <c r="BX7" s="6"/>
      <c r="BY7" s="7"/>
    </row>
    <row r="8" spans="1:78" ht="18.75" customHeight="1">
      <c r="A8" s="2"/>
      <c r="B8" s="61" t="str">
        <f>データ!$I$6</f>
        <v>法適用</v>
      </c>
      <c r="C8" s="62"/>
      <c r="D8" s="62"/>
      <c r="E8" s="62"/>
      <c r="F8" s="62"/>
      <c r="G8" s="62"/>
      <c r="H8" s="62"/>
      <c r="I8" s="61" t="str">
        <f>データ!$J$6</f>
        <v>水道事業</v>
      </c>
      <c r="J8" s="62"/>
      <c r="K8" s="62"/>
      <c r="L8" s="62"/>
      <c r="M8" s="62"/>
      <c r="N8" s="62"/>
      <c r="O8" s="63"/>
      <c r="P8" s="64" t="str">
        <f>データ!$K$6</f>
        <v>末端給水事業</v>
      </c>
      <c r="Q8" s="64"/>
      <c r="R8" s="64"/>
      <c r="S8" s="64"/>
      <c r="T8" s="64"/>
      <c r="U8" s="64"/>
      <c r="V8" s="64"/>
      <c r="W8" s="64" t="str">
        <f>データ!$L$6</f>
        <v>A4</v>
      </c>
      <c r="X8" s="64"/>
      <c r="Y8" s="64"/>
      <c r="Z8" s="64"/>
      <c r="AA8" s="64"/>
      <c r="AB8" s="64"/>
      <c r="AC8" s="64"/>
      <c r="AD8" s="64" t="str">
        <f>データ!$M$6</f>
        <v>非設置</v>
      </c>
      <c r="AE8" s="64"/>
      <c r="AF8" s="64"/>
      <c r="AG8" s="64"/>
      <c r="AH8" s="64"/>
      <c r="AI8" s="64"/>
      <c r="AJ8" s="64"/>
      <c r="AK8" s="4"/>
      <c r="AL8" s="65">
        <f>データ!$R$6</f>
        <v>76038</v>
      </c>
      <c r="AM8" s="65"/>
      <c r="AN8" s="65"/>
      <c r="AO8" s="65"/>
      <c r="AP8" s="65"/>
      <c r="AQ8" s="65"/>
      <c r="AR8" s="65"/>
      <c r="AS8" s="65"/>
      <c r="AT8" s="56">
        <f>データ!$S$6</f>
        <v>71.95</v>
      </c>
      <c r="AU8" s="57"/>
      <c r="AV8" s="57"/>
      <c r="AW8" s="57"/>
      <c r="AX8" s="57"/>
      <c r="AY8" s="57"/>
      <c r="AZ8" s="57"/>
      <c r="BA8" s="57"/>
      <c r="BB8" s="58">
        <f>データ!$T$6</f>
        <v>1056.8172341904099</v>
      </c>
      <c r="BC8" s="58"/>
      <c r="BD8" s="58"/>
      <c r="BE8" s="58"/>
      <c r="BF8" s="58"/>
      <c r="BG8" s="58"/>
      <c r="BH8" s="58"/>
      <c r="BI8" s="58"/>
      <c r="BJ8" s="3"/>
      <c r="BK8" s="3"/>
      <c r="BL8" s="59" t="s">
        <v>9</v>
      </c>
      <c r="BM8" s="60"/>
      <c r="BN8" s="8" t="s">
        <v>10</v>
      </c>
      <c r="BO8" s="9"/>
      <c r="BP8" s="9"/>
      <c r="BQ8" s="9"/>
      <c r="BR8" s="9"/>
      <c r="BS8" s="9"/>
      <c r="BT8" s="9"/>
      <c r="BU8" s="9"/>
      <c r="BV8" s="9"/>
      <c r="BW8" s="9"/>
      <c r="BX8" s="9"/>
      <c r="BY8" s="10"/>
    </row>
    <row r="9" spans="1:78" ht="18.75" customHeight="1">
      <c r="A9" s="2"/>
      <c r="B9" s="52" t="s">
        <v>11</v>
      </c>
      <c r="C9" s="53"/>
      <c r="D9" s="53"/>
      <c r="E9" s="53"/>
      <c r="F9" s="53"/>
      <c r="G9" s="53"/>
      <c r="H9" s="53"/>
      <c r="I9" s="52" t="s">
        <v>12</v>
      </c>
      <c r="J9" s="53"/>
      <c r="K9" s="53"/>
      <c r="L9" s="53"/>
      <c r="M9" s="53"/>
      <c r="N9" s="53"/>
      <c r="O9" s="54"/>
      <c r="P9" s="55" t="s">
        <v>13</v>
      </c>
      <c r="Q9" s="55"/>
      <c r="R9" s="55"/>
      <c r="S9" s="55"/>
      <c r="T9" s="55"/>
      <c r="U9" s="55"/>
      <c r="V9" s="55"/>
      <c r="W9" s="55" t="s">
        <v>14</v>
      </c>
      <c r="X9" s="55"/>
      <c r="Y9" s="55"/>
      <c r="Z9" s="55"/>
      <c r="AA9" s="55"/>
      <c r="AB9" s="55"/>
      <c r="AC9" s="55"/>
      <c r="AD9" s="2"/>
      <c r="AE9" s="2"/>
      <c r="AF9" s="2"/>
      <c r="AG9" s="2"/>
      <c r="AH9" s="4"/>
      <c r="AI9" s="4"/>
      <c r="AJ9" s="4"/>
      <c r="AK9" s="4"/>
      <c r="AL9" s="55" t="s">
        <v>15</v>
      </c>
      <c r="AM9" s="55"/>
      <c r="AN9" s="55"/>
      <c r="AO9" s="55"/>
      <c r="AP9" s="55"/>
      <c r="AQ9" s="55"/>
      <c r="AR9" s="55"/>
      <c r="AS9" s="55"/>
      <c r="AT9" s="52" t="s">
        <v>16</v>
      </c>
      <c r="AU9" s="53"/>
      <c r="AV9" s="53"/>
      <c r="AW9" s="53"/>
      <c r="AX9" s="53"/>
      <c r="AY9" s="53"/>
      <c r="AZ9" s="53"/>
      <c r="BA9" s="53"/>
      <c r="BB9" s="55" t="s">
        <v>17</v>
      </c>
      <c r="BC9" s="55"/>
      <c r="BD9" s="55"/>
      <c r="BE9" s="55"/>
      <c r="BF9" s="55"/>
      <c r="BG9" s="55"/>
      <c r="BH9" s="55"/>
      <c r="BI9" s="55"/>
      <c r="BJ9" s="3"/>
      <c r="BK9" s="3"/>
      <c r="BL9" s="66" t="s">
        <v>18</v>
      </c>
      <c r="BM9" s="67"/>
      <c r="BN9" s="11" t="s">
        <v>19</v>
      </c>
      <c r="BO9" s="12"/>
      <c r="BP9" s="12"/>
      <c r="BQ9" s="12"/>
      <c r="BR9" s="12"/>
      <c r="BS9" s="12"/>
      <c r="BT9" s="12"/>
      <c r="BU9" s="12"/>
      <c r="BV9" s="12"/>
      <c r="BW9" s="12"/>
      <c r="BX9" s="12"/>
      <c r="BY9" s="13"/>
    </row>
    <row r="10" spans="1:78" ht="18.75" customHeight="1">
      <c r="A10" s="2"/>
      <c r="B10" s="56" t="str">
        <f>データ!$N$6</f>
        <v>-</v>
      </c>
      <c r="C10" s="57"/>
      <c r="D10" s="57"/>
      <c r="E10" s="57"/>
      <c r="F10" s="57"/>
      <c r="G10" s="57"/>
      <c r="H10" s="57"/>
      <c r="I10" s="56">
        <f>データ!$O$6</f>
        <v>97.937984103041558</v>
      </c>
      <c r="J10" s="57"/>
      <c r="K10" s="57"/>
      <c r="L10" s="57"/>
      <c r="M10" s="57"/>
      <c r="N10" s="57"/>
      <c r="O10" s="68"/>
      <c r="P10" s="58">
        <f>データ!$P$6</f>
        <v>99.02</v>
      </c>
      <c r="Q10" s="58"/>
      <c r="R10" s="58"/>
      <c r="S10" s="58"/>
      <c r="T10" s="58"/>
      <c r="U10" s="58"/>
      <c r="V10" s="58"/>
      <c r="W10" s="65">
        <f>データ!$Q$6</f>
        <v>2431</v>
      </c>
      <c r="X10" s="65"/>
      <c r="Y10" s="65"/>
      <c r="Z10" s="65"/>
      <c r="AA10" s="65"/>
      <c r="AB10" s="65"/>
      <c r="AC10" s="65"/>
      <c r="AD10" s="2"/>
      <c r="AE10" s="2"/>
      <c r="AF10" s="2"/>
      <c r="AG10" s="2"/>
      <c r="AH10" s="4"/>
      <c r="AI10" s="4"/>
      <c r="AJ10" s="4"/>
      <c r="AK10" s="4"/>
      <c r="AL10" s="65">
        <f>データ!$U$6</f>
        <v>55781</v>
      </c>
      <c r="AM10" s="65"/>
      <c r="AN10" s="65"/>
      <c r="AO10" s="65"/>
      <c r="AP10" s="65"/>
      <c r="AQ10" s="65"/>
      <c r="AR10" s="65"/>
      <c r="AS10" s="65"/>
      <c r="AT10" s="56">
        <f>データ!$V$6</f>
        <v>25.27</v>
      </c>
      <c r="AU10" s="57"/>
      <c r="AV10" s="57"/>
      <c r="AW10" s="57"/>
      <c r="AX10" s="57"/>
      <c r="AY10" s="57"/>
      <c r="AZ10" s="57"/>
      <c r="BA10" s="57"/>
      <c r="BB10" s="58">
        <f>データ!$W$6</f>
        <v>2207.4000791452318</v>
      </c>
      <c r="BC10" s="58"/>
      <c r="BD10" s="58"/>
      <c r="BE10" s="58"/>
      <c r="BF10" s="58"/>
      <c r="BG10" s="58"/>
      <c r="BH10" s="58"/>
      <c r="BI10" s="58"/>
      <c r="BJ10" s="2"/>
      <c r="BK10" s="2"/>
      <c r="BL10" s="69" t="s">
        <v>20</v>
      </c>
      <c r="BM10" s="70"/>
      <c r="BN10" s="14" t="s">
        <v>196</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3" t="s">
        <v>21</v>
      </c>
      <c r="BM11" s="83"/>
      <c r="BN11" s="83"/>
      <c r="BO11" s="83"/>
      <c r="BP11" s="83"/>
      <c r="BQ11" s="83"/>
      <c r="BR11" s="83"/>
      <c r="BS11" s="83"/>
      <c r="BT11" s="83"/>
      <c r="BU11" s="83"/>
      <c r="BV11" s="83"/>
      <c r="BW11" s="83"/>
      <c r="BX11" s="83"/>
      <c r="BY11" s="83"/>
      <c r="BZ11" s="8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3"/>
      <c r="BM12" s="83"/>
      <c r="BN12" s="83"/>
      <c r="BO12" s="83"/>
      <c r="BP12" s="83"/>
      <c r="BQ12" s="83"/>
      <c r="BR12" s="83"/>
      <c r="BS12" s="83"/>
      <c r="BT12" s="83"/>
      <c r="BU12" s="83"/>
      <c r="BV12" s="83"/>
      <c r="BW12" s="83"/>
      <c r="BX12" s="83"/>
      <c r="BY12" s="83"/>
      <c r="BZ12" s="8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4"/>
      <c r="BM13" s="84"/>
      <c r="BN13" s="84"/>
      <c r="BO13" s="84"/>
      <c r="BP13" s="84"/>
      <c r="BQ13" s="84"/>
      <c r="BR13" s="84"/>
      <c r="BS13" s="84"/>
      <c r="BT13" s="84"/>
      <c r="BU13" s="84"/>
      <c r="BV13" s="84"/>
      <c r="BW13" s="84"/>
      <c r="BX13" s="84"/>
      <c r="BY13" s="84"/>
      <c r="BZ13" s="84"/>
    </row>
    <row r="14" spans="1:78" ht="13.5" customHeight="1">
      <c r="A14" s="2"/>
      <c r="B14" s="85" t="s">
        <v>22</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7"/>
      <c r="BK14" s="2"/>
      <c r="BL14" s="71" t="s">
        <v>23</v>
      </c>
      <c r="BM14" s="72"/>
      <c r="BN14" s="72"/>
      <c r="BO14" s="72"/>
      <c r="BP14" s="72"/>
      <c r="BQ14" s="72"/>
      <c r="BR14" s="72"/>
      <c r="BS14" s="72"/>
      <c r="BT14" s="72"/>
      <c r="BU14" s="72"/>
      <c r="BV14" s="72"/>
      <c r="BW14" s="72"/>
      <c r="BX14" s="72"/>
      <c r="BY14" s="72"/>
      <c r="BZ14" s="73"/>
    </row>
    <row r="15" spans="1:78" ht="13.5" customHeight="1">
      <c r="A15" s="2"/>
      <c r="B15" s="88"/>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90"/>
      <c r="BK15" s="2"/>
      <c r="BL15" s="74"/>
      <c r="BM15" s="75"/>
      <c r="BN15" s="75"/>
      <c r="BO15" s="75"/>
      <c r="BP15" s="75"/>
      <c r="BQ15" s="75"/>
      <c r="BR15" s="75"/>
      <c r="BS15" s="75"/>
      <c r="BT15" s="75"/>
      <c r="BU15" s="75"/>
      <c r="BV15" s="75"/>
      <c r="BW15" s="75"/>
      <c r="BX15" s="75"/>
      <c r="BY15" s="75"/>
      <c r="BZ15" s="76"/>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7" t="s">
        <v>199</v>
      </c>
      <c r="BM16" s="78"/>
      <c r="BN16" s="78"/>
      <c r="BO16" s="78"/>
      <c r="BP16" s="78"/>
      <c r="BQ16" s="78"/>
      <c r="BR16" s="78"/>
      <c r="BS16" s="78"/>
      <c r="BT16" s="78"/>
      <c r="BU16" s="78"/>
      <c r="BV16" s="78"/>
      <c r="BW16" s="78"/>
      <c r="BX16" s="78"/>
      <c r="BY16" s="78"/>
      <c r="BZ16" s="79"/>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7"/>
      <c r="BM17" s="78"/>
      <c r="BN17" s="78"/>
      <c r="BO17" s="78"/>
      <c r="BP17" s="78"/>
      <c r="BQ17" s="78"/>
      <c r="BR17" s="78"/>
      <c r="BS17" s="78"/>
      <c r="BT17" s="78"/>
      <c r="BU17" s="78"/>
      <c r="BV17" s="78"/>
      <c r="BW17" s="78"/>
      <c r="BX17" s="78"/>
      <c r="BY17" s="78"/>
      <c r="BZ17" s="79"/>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7"/>
      <c r="BM18" s="78"/>
      <c r="BN18" s="78"/>
      <c r="BO18" s="78"/>
      <c r="BP18" s="78"/>
      <c r="BQ18" s="78"/>
      <c r="BR18" s="78"/>
      <c r="BS18" s="78"/>
      <c r="BT18" s="78"/>
      <c r="BU18" s="78"/>
      <c r="BV18" s="78"/>
      <c r="BW18" s="78"/>
      <c r="BX18" s="78"/>
      <c r="BY18" s="78"/>
      <c r="BZ18" s="79"/>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7"/>
      <c r="BM19" s="78"/>
      <c r="BN19" s="78"/>
      <c r="BO19" s="78"/>
      <c r="BP19" s="78"/>
      <c r="BQ19" s="78"/>
      <c r="BR19" s="78"/>
      <c r="BS19" s="78"/>
      <c r="BT19" s="78"/>
      <c r="BU19" s="78"/>
      <c r="BV19" s="78"/>
      <c r="BW19" s="78"/>
      <c r="BX19" s="78"/>
      <c r="BY19" s="78"/>
      <c r="BZ19" s="79"/>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7"/>
      <c r="BM20" s="78"/>
      <c r="BN20" s="78"/>
      <c r="BO20" s="78"/>
      <c r="BP20" s="78"/>
      <c r="BQ20" s="78"/>
      <c r="BR20" s="78"/>
      <c r="BS20" s="78"/>
      <c r="BT20" s="78"/>
      <c r="BU20" s="78"/>
      <c r="BV20" s="78"/>
      <c r="BW20" s="78"/>
      <c r="BX20" s="78"/>
      <c r="BY20" s="78"/>
      <c r="BZ20" s="79"/>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7"/>
      <c r="BM21" s="78"/>
      <c r="BN21" s="78"/>
      <c r="BO21" s="78"/>
      <c r="BP21" s="78"/>
      <c r="BQ21" s="78"/>
      <c r="BR21" s="78"/>
      <c r="BS21" s="78"/>
      <c r="BT21" s="78"/>
      <c r="BU21" s="78"/>
      <c r="BV21" s="78"/>
      <c r="BW21" s="78"/>
      <c r="BX21" s="78"/>
      <c r="BY21" s="78"/>
      <c r="BZ21" s="79"/>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7"/>
      <c r="BM22" s="78"/>
      <c r="BN22" s="78"/>
      <c r="BO22" s="78"/>
      <c r="BP22" s="78"/>
      <c r="BQ22" s="78"/>
      <c r="BR22" s="78"/>
      <c r="BS22" s="78"/>
      <c r="BT22" s="78"/>
      <c r="BU22" s="78"/>
      <c r="BV22" s="78"/>
      <c r="BW22" s="78"/>
      <c r="BX22" s="78"/>
      <c r="BY22" s="78"/>
      <c r="BZ22" s="79"/>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7"/>
      <c r="BM23" s="78"/>
      <c r="BN23" s="78"/>
      <c r="BO23" s="78"/>
      <c r="BP23" s="78"/>
      <c r="BQ23" s="78"/>
      <c r="BR23" s="78"/>
      <c r="BS23" s="78"/>
      <c r="BT23" s="78"/>
      <c r="BU23" s="78"/>
      <c r="BV23" s="78"/>
      <c r="BW23" s="78"/>
      <c r="BX23" s="78"/>
      <c r="BY23" s="78"/>
      <c r="BZ23" s="79"/>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7"/>
      <c r="BM24" s="78"/>
      <c r="BN24" s="78"/>
      <c r="BO24" s="78"/>
      <c r="BP24" s="78"/>
      <c r="BQ24" s="78"/>
      <c r="BR24" s="78"/>
      <c r="BS24" s="78"/>
      <c r="BT24" s="78"/>
      <c r="BU24" s="78"/>
      <c r="BV24" s="78"/>
      <c r="BW24" s="78"/>
      <c r="BX24" s="78"/>
      <c r="BY24" s="78"/>
      <c r="BZ24" s="79"/>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7"/>
      <c r="BM25" s="78"/>
      <c r="BN25" s="78"/>
      <c r="BO25" s="78"/>
      <c r="BP25" s="78"/>
      <c r="BQ25" s="78"/>
      <c r="BR25" s="78"/>
      <c r="BS25" s="78"/>
      <c r="BT25" s="78"/>
      <c r="BU25" s="78"/>
      <c r="BV25" s="78"/>
      <c r="BW25" s="78"/>
      <c r="BX25" s="78"/>
      <c r="BY25" s="78"/>
      <c r="BZ25" s="79"/>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7"/>
      <c r="BM26" s="78"/>
      <c r="BN26" s="78"/>
      <c r="BO26" s="78"/>
      <c r="BP26" s="78"/>
      <c r="BQ26" s="78"/>
      <c r="BR26" s="78"/>
      <c r="BS26" s="78"/>
      <c r="BT26" s="78"/>
      <c r="BU26" s="78"/>
      <c r="BV26" s="78"/>
      <c r="BW26" s="78"/>
      <c r="BX26" s="78"/>
      <c r="BY26" s="78"/>
      <c r="BZ26" s="79"/>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7"/>
      <c r="BM27" s="78"/>
      <c r="BN27" s="78"/>
      <c r="BO27" s="78"/>
      <c r="BP27" s="78"/>
      <c r="BQ27" s="78"/>
      <c r="BR27" s="78"/>
      <c r="BS27" s="78"/>
      <c r="BT27" s="78"/>
      <c r="BU27" s="78"/>
      <c r="BV27" s="78"/>
      <c r="BW27" s="78"/>
      <c r="BX27" s="78"/>
      <c r="BY27" s="78"/>
      <c r="BZ27" s="79"/>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7"/>
      <c r="BM28" s="78"/>
      <c r="BN28" s="78"/>
      <c r="BO28" s="78"/>
      <c r="BP28" s="78"/>
      <c r="BQ28" s="78"/>
      <c r="BR28" s="78"/>
      <c r="BS28" s="78"/>
      <c r="BT28" s="78"/>
      <c r="BU28" s="78"/>
      <c r="BV28" s="78"/>
      <c r="BW28" s="78"/>
      <c r="BX28" s="78"/>
      <c r="BY28" s="78"/>
      <c r="BZ28" s="79"/>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7"/>
      <c r="BM29" s="78"/>
      <c r="BN29" s="78"/>
      <c r="BO29" s="78"/>
      <c r="BP29" s="78"/>
      <c r="BQ29" s="78"/>
      <c r="BR29" s="78"/>
      <c r="BS29" s="78"/>
      <c r="BT29" s="78"/>
      <c r="BU29" s="78"/>
      <c r="BV29" s="78"/>
      <c r="BW29" s="78"/>
      <c r="BX29" s="78"/>
      <c r="BY29" s="78"/>
      <c r="BZ29" s="79"/>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7"/>
      <c r="BM30" s="78"/>
      <c r="BN30" s="78"/>
      <c r="BO30" s="78"/>
      <c r="BP30" s="78"/>
      <c r="BQ30" s="78"/>
      <c r="BR30" s="78"/>
      <c r="BS30" s="78"/>
      <c r="BT30" s="78"/>
      <c r="BU30" s="78"/>
      <c r="BV30" s="78"/>
      <c r="BW30" s="78"/>
      <c r="BX30" s="78"/>
      <c r="BY30" s="78"/>
      <c r="BZ30" s="79"/>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7"/>
      <c r="BM31" s="78"/>
      <c r="BN31" s="78"/>
      <c r="BO31" s="78"/>
      <c r="BP31" s="78"/>
      <c r="BQ31" s="78"/>
      <c r="BR31" s="78"/>
      <c r="BS31" s="78"/>
      <c r="BT31" s="78"/>
      <c r="BU31" s="78"/>
      <c r="BV31" s="78"/>
      <c r="BW31" s="78"/>
      <c r="BX31" s="78"/>
      <c r="BY31" s="78"/>
      <c r="BZ31" s="79"/>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7"/>
      <c r="BM32" s="78"/>
      <c r="BN32" s="78"/>
      <c r="BO32" s="78"/>
      <c r="BP32" s="78"/>
      <c r="BQ32" s="78"/>
      <c r="BR32" s="78"/>
      <c r="BS32" s="78"/>
      <c r="BT32" s="78"/>
      <c r="BU32" s="78"/>
      <c r="BV32" s="78"/>
      <c r="BW32" s="78"/>
      <c r="BX32" s="78"/>
      <c r="BY32" s="78"/>
      <c r="BZ32" s="79"/>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7"/>
      <c r="BM33" s="78"/>
      <c r="BN33" s="78"/>
      <c r="BO33" s="78"/>
      <c r="BP33" s="78"/>
      <c r="BQ33" s="78"/>
      <c r="BR33" s="78"/>
      <c r="BS33" s="78"/>
      <c r="BT33" s="78"/>
      <c r="BU33" s="78"/>
      <c r="BV33" s="78"/>
      <c r="BW33" s="78"/>
      <c r="BX33" s="78"/>
      <c r="BY33" s="78"/>
      <c r="BZ33" s="79"/>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7"/>
      <c r="BM36" s="78"/>
      <c r="BN36" s="78"/>
      <c r="BO36" s="78"/>
      <c r="BP36" s="78"/>
      <c r="BQ36" s="78"/>
      <c r="BR36" s="78"/>
      <c r="BS36" s="78"/>
      <c r="BT36" s="78"/>
      <c r="BU36" s="78"/>
      <c r="BV36" s="78"/>
      <c r="BW36" s="78"/>
      <c r="BX36" s="78"/>
      <c r="BY36" s="78"/>
      <c r="BZ36" s="79"/>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7"/>
      <c r="BM37" s="78"/>
      <c r="BN37" s="78"/>
      <c r="BO37" s="78"/>
      <c r="BP37" s="78"/>
      <c r="BQ37" s="78"/>
      <c r="BR37" s="78"/>
      <c r="BS37" s="78"/>
      <c r="BT37" s="78"/>
      <c r="BU37" s="78"/>
      <c r="BV37" s="78"/>
      <c r="BW37" s="78"/>
      <c r="BX37" s="78"/>
      <c r="BY37" s="78"/>
      <c r="BZ37" s="79"/>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7"/>
      <c r="BM38" s="78"/>
      <c r="BN38" s="78"/>
      <c r="BO38" s="78"/>
      <c r="BP38" s="78"/>
      <c r="BQ38" s="78"/>
      <c r="BR38" s="78"/>
      <c r="BS38" s="78"/>
      <c r="BT38" s="78"/>
      <c r="BU38" s="78"/>
      <c r="BV38" s="78"/>
      <c r="BW38" s="78"/>
      <c r="BX38" s="78"/>
      <c r="BY38" s="78"/>
      <c r="BZ38" s="79"/>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7"/>
      <c r="BM39" s="78"/>
      <c r="BN39" s="78"/>
      <c r="BO39" s="78"/>
      <c r="BP39" s="78"/>
      <c r="BQ39" s="78"/>
      <c r="BR39" s="78"/>
      <c r="BS39" s="78"/>
      <c r="BT39" s="78"/>
      <c r="BU39" s="78"/>
      <c r="BV39" s="78"/>
      <c r="BW39" s="78"/>
      <c r="BX39" s="78"/>
      <c r="BY39" s="78"/>
      <c r="BZ39" s="79"/>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7"/>
      <c r="BM40" s="78"/>
      <c r="BN40" s="78"/>
      <c r="BO40" s="78"/>
      <c r="BP40" s="78"/>
      <c r="BQ40" s="78"/>
      <c r="BR40" s="78"/>
      <c r="BS40" s="78"/>
      <c r="BT40" s="78"/>
      <c r="BU40" s="78"/>
      <c r="BV40" s="78"/>
      <c r="BW40" s="78"/>
      <c r="BX40" s="78"/>
      <c r="BY40" s="78"/>
      <c r="BZ40" s="79"/>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7"/>
      <c r="BM41" s="78"/>
      <c r="BN41" s="78"/>
      <c r="BO41" s="78"/>
      <c r="BP41" s="78"/>
      <c r="BQ41" s="78"/>
      <c r="BR41" s="78"/>
      <c r="BS41" s="78"/>
      <c r="BT41" s="78"/>
      <c r="BU41" s="78"/>
      <c r="BV41" s="78"/>
      <c r="BW41" s="78"/>
      <c r="BX41" s="78"/>
      <c r="BY41" s="78"/>
      <c r="BZ41" s="79"/>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7"/>
      <c r="BM42" s="78"/>
      <c r="BN42" s="78"/>
      <c r="BO42" s="78"/>
      <c r="BP42" s="78"/>
      <c r="BQ42" s="78"/>
      <c r="BR42" s="78"/>
      <c r="BS42" s="78"/>
      <c r="BT42" s="78"/>
      <c r="BU42" s="78"/>
      <c r="BV42" s="78"/>
      <c r="BW42" s="78"/>
      <c r="BX42" s="78"/>
      <c r="BY42" s="78"/>
      <c r="BZ42" s="79"/>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7"/>
      <c r="BM43" s="78"/>
      <c r="BN43" s="78"/>
      <c r="BO43" s="78"/>
      <c r="BP43" s="78"/>
      <c r="BQ43" s="78"/>
      <c r="BR43" s="78"/>
      <c r="BS43" s="78"/>
      <c r="BT43" s="78"/>
      <c r="BU43" s="78"/>
      <c r="BV43" s="78"/>
      <c r="BW43" s="78"/>
      <c r="BX43" s="78"/>
      <c r="BY43" s="78"/>
      <c r="BZ43" s="79"/>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7"/>
      <c r="BM44" s="78"/>
      <c r="BN44" s="78"/>
      <c r="BO44" s="78"/>
      <c r="BP44" s="78"/>
      <c r="BQ44" s="78"/>
      <c r="BR44" s="78"/>
      <c r="BS44" s="78"/>
      <c r="BT44" s="78"/>
      <c r="BU44" s="78"/>
      <c r="BV44" s="78"/>
      <c r="BW44" s="78"/>
      <c r="BX44" s="78"/>
      <c r="BY44" s="78"/>
      <c r="BZ44" s="79"/>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1" t="s">
        <v>24</v>
      </c>
      <c r="BM45" s="72"/>
      <c r="BN45" s="72"/>
      <c r="BO45" s="72"/>
      <c r="BP45" s="72"/>
      <c r="BQ45" s="72"/>
      <c r="BR45" s="72"/>
      <c r="BS45" s="72"/>
      <c r="BT45" s="72"/>
      <c r="BU45" s="72"/>
      <c r="BV45" s="72"/>
      <c r="BW45" s="72"/>
      <c r="BX45" s="72"/>
      <c r="BY45" s="72"/>
      <c r="BZ45" s="73"/>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4"/>
      <c r="BM46" s="75"/>
      <c r="BN46" s="75"/>
      <c r="BO46" s="75"/>
      <c r="BP46" s="75"/>
      <c r="BQ46" s="75"/>
      <c r="BR46" s="75"/>
      <c r="BS46" s="75"/>
      <c r="BT46" s="75"/>
      <c r="BU46" s="75"/>
      <c r="BV46" s="75"/>
      <c r="BW46" s="75"/>
      <c r="BX46" s="75"/>
      <c r="BY46" s="75"/>
      <c r="BZ46" s="76"/>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7" t="s">
        <v>200</v>
      </c>
      <c r="BM47" s="78"/>
      <c r="BN47" s="78"/>
      <c r="BO47" s="78"/>
      <c r="BP47" s="78"/>
      <c r="BQ47" s="78"/>
      <c r="BR47" s="78"/>
      <c r="BS47" s="78"/>
      <c r="BT47" s="78"/>
      <c r="BU47" s="78"/>
      <c r="BV47" s="78"/>
      <c r="BW47" s="78"/>
      <c r="BX47" s="78"/>
      <c r="BY47" s="78"/>
      <c r="BZ47" s="79"/>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7"/>
      <c r="BM48" s="78"/>
      <c r="BN48" s="78"/>
      <c r="BO48" s="78"/>
      <c r="BP48" s="78"/>
      <c r="BQ48" s="78"/>
      <c r="BR48" s="78"/>
      <c r="BS48" s="78"/>
      <c r="BT48" s="78"/>
      <c r="BU48" s="78"/>
      <c r="BV48" s="78"/>
      <c r="BW48" s="78"/>
      <c r="BX48" s="78"/>
      <c r="BY48" s="78"/>
      <c r="BZ48" s="79"/>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7"/>
      <c r="BM49" s="78"/>
      <c r="BN49" s="78"/>
      <c r="BO49" s="78"/>
      <c r="BP49" s="78"/>
      <c r="BQ49" s="78"/>
      <c r="BR49" s="78"/>
      <c r="BS49" s="78"/>
      <c r="BT49" s="78"/>
      <c r="BU49" s="78"/>
      <c r="BV49" s="78"/>
      <c r="BW49" s="78"/>
      <c r="BX49" s="78"/>
      <c r="BY49" s="78"/>
      <c r="BZ49" s="79"/>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7"/>
      <c r="BM50" s="78"/>
      <c r="BN50" s="78"/>
      <c r="BO50" s="78"/>
      <c r="BP50" s="78"/>
      <c r="BQ50" s="78"/>
      <c r="BR50" s="78"/>
      <c r="BS50" s="78"/>
      <c r="BT50" s="78"/>
      <c r="BU50" s="78"/>
      <c r="BV50" s="78"/>
      <c r="BW50" s="78"/>
      <c r="BX50" s="78"/>
      <c r="BY50" s="78"/>
      <c r="BZ50" s="79"/>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7"/>
      <c r="BM51" s="78"/>
      <c r="BN51" s="78"/>
      <c r="BO51" s="78"/>
      <c r="BP51" s="78"/>
      <c r="BQ51" s="78"/>
      <c r="BR51" s="78"/>
      <c r="BS51" s="78"/>
      <c r="BT51" s="78"/>
      <c r="BU51" s="78"/>
      <c r="BV51" s="78"/>
      <c r="BW51" s="78"/>
      <c r="BX51" s="78"/>
      <c r="BY51" s="78"/>
      <c r="BZ51" s="79"/>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7"/>
      <c r="BM52" s="78"/>
      <c r="BN52" s="78"/>
      <c r="BO52" s="78"/>
      <c r="BP52" s="78"/>
      <c r="BQ52" s="78"/>
      <c r="BR52" s="78"/>
      <c r="BS52" s="78"/>
      <c r="BT52" s="78"/>
      <c r="BU52" s="78"/>
      <c r="BV52" s="78"/>
      <c r="BW52" s="78"/>
      <c r="BX52" s="78"/>
      <c r="BY52" s="78"/>
      <c r="BZ52" s="79"/>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7"/>
      <c r="BM53" s="78"/>
      <c r="BN53" s="78"/>
      <c r="BO53" s="78"/>
      <c r="BP53" s="78"/>
      <c r="BQ53" s="78"/>
      <c r="BR53" s="78"/>
      <c r="BS53" s="78"/>
      <c r="BT53" s="78"/>
      <c r="BU53" s="78"/>
      <c r="BV53" s="78"/>
      <c r="BW53" s="78"/>
      <c r="BX53" s="78"/>
      <c r="BY53" s="78"/>
      <c r="BZ53" s="79"/>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7"/>
      <c r="BM54" s="78"/>
      <c r="BN54" s="78"/>
      <c r="BO54" s="78"/>
      <c r="BP54" s="78"/>
      <c r="BQ54" s="78"/>
      <c r="BR54" s="78"/>
      <c r="BS54" s="78"/>
      <c r="BT54" s="78"/>
      <c r="BU54" s="78"/>
      <c r="BV54" s="78"/>
      <c r="BW54" s="78"/>
      <c r="BX54" s="78"/>
      <c r="BY54" s="78"/>
      <c r="BZ54" s="79"/>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7"/>
      <c r="BM55" s="78"/>
      <c r="BN55" s="78"/>
      <c r="BO55" s="78"/>
      <c r="BP55" s="78"/>
      <c r="BQ55" s="78"/>
      <c r="BR55" s="78"/>
      <c r="BS55" s="78"/>
      <c r="BT55" s="78"/>
      <c r="BU55" s="78"/>
      <c r="BV55" s="78"/>
      <c r="BW55" s="78"/>
      <c r="BX55" s="78"/>
      <c r="BY55" s="78"/>
      <c r="BZ55" s="79"/>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7"/>
      <c r="BM56" s="78"/>
      <c r="BN56" s="78"/>
      <c r="BO56" s="78"/>
      <c r="BP56" s="78"/>
      <c r="BQ56" s="78"/>
      <c r="BR56" s="78"/>
      <c r="BS56" s="78"/>
      <c r="BT56" s="78"/>
      <c r="BU56" s="78"/>
      <c r="BV56" s="78"/>
      <c r="BW56" s="78"/>
      <c r="BX56" s="78"/>
      <c r="BY56" s="78"/>
      <c r="BZ56" s="79"/>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88" t="s">
        <v>25</v>
      </c>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90"/>
      <c r="BK60" s="2"/>
      <c r="BL60" s="77"/>
      <c r="BM60" s="78"/>
      <c r="BN60" s="78"/>
      <c r="BO60" s="78"/>
      <c r="BP60" s="78"/>
      <c r="BQ60" s="78"/>
      <c r="BR60" s="78"/>
      <c r="BS60" s="78"/>
      <c r="BT60" s="78"/>
      <c r="BU60" s="78"/>
      <c r="BV60" s="78"/>
      <c r="BW60" s="78"/>
      <c r="BX60" s="78"/>
      <c r="BY60" s="78"/>
      <c r="BZ60" s="79"/>
    </row>
    <row r="61" spans="1:78" ht="13.5" customHeight="1">
      <c r="A61" s="2"/>
      <c r="B61" s="88"/>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90"/>
      <c r="BK61" s="2"/>
      <c r="BL61" s="77"/>
      <c r="BM61" s="78"/>
      <c r="BN61" s="78"/>
      <c r="BO61" s="78"/>
      <c r="BP61" s="78"/>
      <c r="BQ61" s="78"/>
      <c r="BR61" s="78"/>
      <c r="BS61" s="78"/>
      <c r="BT61" s="78"/>
      <c r="BU61" s="78"/>
      <c r="BV61" s="78"/>
      <c r="BW61" s="78"/>
      <c r="BX61" s="78"/>
      <c r="BY61" s="78"/>
      <c r="BZ61" s="79"/>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7"/>
      <c r="BM62" s="78"/>
      <c r="BN62" s="78"/>
      <c r="BO62" s="78"/>
      <c r="BP62" s="78"/>
      <c r="BQ62" s="78"/>
      <c r="BR62" s="78"/>
      <c r="BS62" s="78"/>
      <c r="BT62" s="78"/>
      <c r="BU62" s="78"/>
      <c r="BV62" s="78"/>
      <c r="BW62" s="78"/>
      <c r="BX62" s="78"/>
      <c r="BY62" s="78"/>
      <c r="BZ62" s="79"/>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7"/>
      <c r="BM63" s="78"/>
      <c r="BN63" s="78"/>
      <c r="BO63" s="78"/>
      <c r="BP63" s="78"/>
      <c r="BQ63" s="78"/>
      <c r="BR63" s="78"/>
      <c r="BS63" s="78"/>
      <c r="BT63" s="78"/>
      <c r="BU63" s="78"/>
      <c r="BV63" s="78"/>
      <c r="BW63" s="78"/>
      <c r="BX63" s="78"/>
      <c r="BY63" s="78"/>
      <c r="BZ63" s="79"/>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1" t="s">
        <v>26</v>
      </c>
      <c r="BM64" s="72"/>
      <c r="BN64" s="72"/>
      <c r="BO64" s="72"/>
      <c r="BP64" s="72"/>
      <c r="BQ64" s="72"/>
      <c r="BR64" s="72"/>
      <c r="BS64" s="72"/>
      <c r="BT64" s="72"/>
      <c r="BU64" s="72"/>
      <c r="BV64" s="72"/>
      <c r="BW64" s="72"/>
      <c r="BX64" s="72"/>
      <c r="BY64" s="72"/>
      <c r="BZ64" s="73"/>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4"/>
      <c r="BM65" s="75"/>
      <c r="BN65" s="75"/>
      <c r="BO65" s="75"/>
      <c r="BP65" s="75"/>
      <c r="BQ65" s="75"/>
      <c r="BR65" s="75"/>
      <c r="BS65" s="75"/>
      <c r="BT65" s="75"/>
      <c r="BU65" s="75"/>
      <c r="BV65" s="75"/>
      <c r="BW65" s="75"/>
      <c r="BX65" s="75"/>
      <c r="BY65" s="75"/>
      <c r="BZ65" s="76"/>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7" t="s">
        <v>198</v>
      </c>
      <c r="BM66" s="78"/>
      <c r="BN66" s="78"/>
      <c r="BO66" s="78"/>
      <c r="BP66" s="78"/>
      <c r="BQ66" s="78"/>
      <c r="BR66" s="78"/>
      <c r="BS66" s="78"/>
      <c r="BT66" s="78"/>
      <c r="BU66" s="78"/>
      <c r="BV66" s="78"/>
      <c r="BW66" s="78"/>
      <c r="BX66" s="78"/>
      <c r="BY66" s="78"/>
      <c r="BZ66" s="79"/>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7"/>
      <c r="BM67" s="78"/>
      <c r="BN67" s="78"/>
      <c r="BO67" s="78"/>
      <c r="BP67" s="78"/>
      <c r="BQ67" s="78"/>
      <c r="BR67" s="78"/>
      <c r="BS67" s="78"/>
      <c r="BT67" s="78"/>
      <c r="BU67" s="78"/>
      <c r="BV67" s="78"/>
      <c r="BW67" s="78"/>
      <c r="BX67" s="78"/>
      <c r="BY67" s="78"/>
      <c r="BZ67" s="79"/>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7"/>
      <c r="BM68" s="78"/>
      <c r="BN68" s="78"/>
      <c r="BO68" s="78"/>
      <c r="BP68" s="78"/>
      <c r="BQ68" s="78"/>
      <c r="BR68" s="78"/>
      <c r="BS68" s="78"/>
      <c r="BT68" s="78"/>
      <c r="BU68" s="78"/>
      <c r="BV68" s="78"/>
      <c r="BW68" s="78"/>
      <c r="BX68" s="78"/>
      <c r="BY68" s="78"/>
      <c r="BZ68" s="79"/>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7"/>
      <c r="BM69" s="78"/>
      <c r="BN69" s="78"/>
      <c r="BO69" s="78"/>
      <c r="BP69" s="78"/>
      <c r="BQ69" s="78"/>
      <c r="BR69" s="78"/>
      <c r="BS69" s="78"/>
      <c r="BT69" s="78"/>
      <c r="BU69" s="78"/>
      <c r="BV69" s="78"/>
      <c r="BW69" s="78"/>
      <c r="BX69" s="78"/>
      <c r="BY69" s="78"/>
      <c r="BZ69" s="79"/>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7"/>
      <c r="BM70" s="78"/>
      <c r="BN70" s="78"/>
      <c r="BO70" s="78"/>
      <c r="BP70" s="78"/>
      <c r="BQ70" s="78"/>
      <c r="BR70" s="78"/>
      <c r="BS70" s="78"/>
      <c r="BT70" s="78"/>
      <c r="BU70" s="78"/>
      <c r="BV70" s="78"/>
      <c r="BW70" s="78"/>
      <c r="BX70" s="78"/>
      <c r="BY70" s="78"/>
      <c r="BZ70" s="79"/>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7"/>
      <c r="BM71" s="78"/>
      <c r="BN71" s="78"/>
      <c r="BO71" s="78"/>
      <c r="BP71" s="78"/>
      <c r="BQ71" s="78"/>
      <c r="BR71" s="78"/>
      <c r="BS71" s="78"/>
      <c r="BT71" s="78"/>
      <c r="BU71" s="78"/>
      <c r="BV71" s="78"/>
      <c r="BW71" s="78"/>
      <c r="BX71" s="78"/>
      <c r="BY71" s="78"/>
      <c r="BZ71" s="79"/>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7"/>
      <c r="BM72" s="78"/>
      <c r="BN72" s="78"/>
      <c r="BO72" s="78"/>
      <c r="BP72" s="78"/>
      <c r="BQ72" s="78"/>
      <c r="BR72" s="78"/>
      <c r="BS72" s="78"/>
      <c r="BT72" s="78"/>
      <c r="BU72" s="78"/>
      <c r="BV72" s="78"/>
      <c r="BW72" s="78"/>
      <c r="BX72" s="78"/>
      <c r="BY72" s="78"/>
      <c r="BZ72" s="79"/>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7"/>
      <c r="BM73" s="78"/>
      <c r="BN73" s="78"/>
      <c r="BO73" s="78"/>
      <c r="BP73" s="78"/>
      <c r="BQ73" s="78"/>
      <c r="BR73" s="78"/>
      <c r="BS73" s="78"/>
      <c r="BT73" s="78"/>
      <c r="BU73" s="78"/>
      <c r="BV73" s="78"/>
      <c r="BW73" s="78"/>
      <c r="BX73" s="78"/>
      <c r="BY73" s="78"/>
      <c r="BZ73" s="79"/>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7"/>
      <c r="BM74" s="78"/>
      <c r="BN74" s="78"/>
      <c r="BO74" s="78"/>
      <c r="BP74" s="78"/>
      <c r="BQ74" s="78"/>
      <c r="BR74" s="78"/>
      <c r="BS74" s="78"/>
      <c r="BT74" s="78"/>
      <c r="BU74" s="78"/>
      <c r="BV74" s="78"/>
      <c r="BW74" s="78"/>
      <c r="BX74" s="78"/>
      <c r="BY74" s="78"/>
      <c r="BZ74" s="79"/>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7"/>
      <c r="BM75" s="78"/>
      <c r="BN75" s="78"/>
      <c r="BO75" s="78"/>
      <c r="BP75" s="78"/>
      <c r="BQ75" s="78"/>
      <c r="BR75" s="78"/>
      <c r="BS75" s="78"/>
      <c r="BT75" s="78"/>
      <c r="BU75" s="78"/>
      <c r="BV75" s="78"/>
      <c r="BW75" s="78"/>
      <c r="BX75" s="78"/>
      <c r="BY75" s="78"/>
      <c r="BZ75" s="79"/>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7"/>
      <c r="BM76" s="78"/>
      <c r="BN76" s="78"/>
      <c r="BO76" s="78"/>
      <c r="BP76" s="78"/>
      <c r="BQ76" s="78"/>
      <c r="BR76" s="78"/>
      <c r="BS76" s="78"/>
      <c r="BT76" s="78"/>
      <c r="BU76" s="78"/>
      <c r="BV76" s="78"/>
      <c r="BW76" s="78"/>
      <c r="BX76" s="78"/>
      <c r="BY76" s="78"/>
      <c r="BZ76" s="79"/>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7"/>
      <c r="BM77" s="78"/>
      <c r="BN77" s="78"/>
      <c r="BO77" s="78"/>
      <c r="BP77" s="78"/>
      <c r="BQ77" s="78"/>
      <c r="BR77" s="78"/>
      <c r="BS77" s="78"/>
      <c r="BT77" s="78"/>
      <c r="BU77" s="78"/>
      <c r="BV77" s="78"/>
      <c r="BW77" s="78"/>
      <c r="BX77" s="78"/>
      <c r="BY77" s="78"/>
      <c r="BZ77" s="79"/>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7"/>
      <c r="BM78" s="78"/>
      <c r="BN78" s="78"/>
      <c r="BO78" s="78"/>
      <c r="BP78" s="78"/>
      <c r="BQ78" s="78"/>
      <c r="BR78" s="78"/>
      <c r="BS78" s="78"/>
      <c r="BT78" s="78"/>
      <c r="BU78" s="78"/>
      <c r="BV78" s="78"/>
      <c r="BW78" s="78"/>
      <c r="BX78" s="78"/>
      <c r="BY78" s="78"/>
      <c r="BZ78" s="79"/>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7"/>
      <c r="BM79" s="78"/>
      <c r="BN79" s="78"/>
      <c r="BO79" s="78"/>
      <c r="BP79" s="78"/>
      <c r="BQ79" s="78"/>
      <c r="BR79" s="78"/>
      <c r="BS79" s="78"/>
      <c r="BT79" s="78"/>
      <c r="BU79" s="78"/>
      <c r="BV79" s="78"/>
      <c r="BW79" s="78"/>
      <c r="BX79" s="78"/>
      <c r="BY79" s="78"/>
      <c r="BZ79" s="79"/>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6"/>
    </row>
    <row r="84" spans="1:78" hidden="1">
      <c r="B84" s="27" t="s">
        <v>27</v>
      </c>
      <c r="C84" s="27"/>
      <c r="D84" s="27"/>
      <c r="E84" s="27" t="s">
        <v>28</v>
      </c>
      <c r="F84" s="27" t="s">
        <v>29</v>
      </c>
      <c r="G84" s="27" t="s">
        <v>30</v>
      </c>
      <c r="H84" s="27" t="s">
        <v>31</v>
      </c>
      <c r="I84" s="27" t="s">
        <v>32</v>
      </c>
      <c r="J84" s="27" t="s">
        <v>33</v>
      </c>
      <c r="K84" s="27" t="s">
        <v>34</v>
      </c>
      <c r="L84" s="27" t="s">
        <v>35</v>
      </c>
      <c r="M84" s="27" t="s">
        <v>36</v>
      </c>
      <c r="N84" s="27" t="s">
        <v>37</v>
      </c>
      <c r="O84" s="27" t="s">
        <v>38</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password="9D77"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N13"/>
  <sheetViews>
    <sheetView showGridLines="0" workbookViewId="0">
      <selection activeCell="EK15" sqref="EK15"/>
    </sheetView>
  </sheetViews>
  <sheetFormatPr defaultRowHeight="13.5"/>
  <cols>
    <col min="2" max="144" width="11.875" customWidth="1"/>
  </cols>
  <sheetData>
    <row r="1" spans="1:144">
      <c r="A1" t="s">
        <v>39</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40</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41</v>
      </c>
      <c r="B3" s="30" t="s">
        <v>42</v>
      </c>
      <c r="C3" s="30" t="s">
        <v>43</v>
      </c>
      <c r="D3" s="30" t="s">
        <v>44</v>
      </c>
      <c r="E3" s="30" t="s">
        <v>45</v>
      </c>
      <c r="F3" s="30" t="s">
        <v>46</v>
      </c>
      <c r="G3" s="30" t="s">
        <v>47</v>
      </c>
      <c r="H3" s="92" t="s">
        <v>48</v>
      </c>
      <c r="I3" s="93"/>
      <c r="J3" s="93"/>
      <c r="K3" s="93"/>
      <c r="L3" s="93"/>
      <c r="M3" s="93"/>
      <c r="N3" s="93"/>
      <c r="O3" s="93"/>
      <c r="P3" s="93"/>
      <c r="Q3" s="93"/>
      <c r="R3" s="93"/>
      <c r="S3" s="93"/>
      <c r="T3" s="93"/>
      <c r="U3" s="93"/>
      <c r="V3" s="93"/>
      <c r="W3" s="94"/>
      <c r="X3" s="98" t="s">
        <v>49</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50</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51</v>
      </c>
      <c r="B4" s="31"/>
      <c r="C4" s="31"/>
      <c r="D4" s="31"/>
      <c r="E4" s="31"/>
      <c r="F4" s="31"/>
      <c r="G4" s="31"/>
      <c r="H4" s="95"/>
      <c r="I4" s="96"/>
      <c r="J4" s="96"/>
      <c r="K4" s="96"/>
      <c r="L4" s="96"/>
      <c r="M4" s="96"/>
      <c r="N4" s="96"/>
      <c r="O4" s="96"/>
      <c r="P4" s="96"/>
      <c r="Q4" s="96"/>
      <c r="R4" s="96"/>
      <c r="S4" s="96"/>
      <c r="T4" s="96"/>
      <c r="U4" s="96"/>
      <c r="V4" s="96"/>
      <c r="W4" s="97"/>
      <c r="X4" s="91" t="s">
        <v>52</v>
      </c>
      <c r="Y4" s="91"/>
      <c r="Z4" s="91"/>
      <c r="AA4" s="91"/>
      <c r="AB4" s="91"/>
      <c r="AC4" s="91"/>
      <c r="AD4" s="91"/>
      <c r="AE4" s="91"/>
      <c r="AF4" s="91"/>
      <c r="AG4" s="91"/>
      <c r="AH4" s="91"/>
      <c r="AI4" s="91" t="s">
        <v>53</v>
      </c>
      <c r="AJ4" s="91"/>
      <c r="AK4" s="91"/>
      <c r="AL4" s="91"/>
      <c r="AM4" s="91"/>
      <c r="AN4" s="91"/>
      <c r="AO4" s="91"/>
      <c r="AP4" s="91"/>
      <c r="AQ4" s="91"/>
      <c r="AR4" s="91"/>
      <c r="AS4" s="91"/>
      <c r="AT4" s="91" t="s">
        <v>54</v>
      </c>
      <c r="AU4" s="91"/>
      <c r="AV4" s="91"/>
      <c r="AW4" s="91"/>
      <c r="AX4" s="91"/>
      <c r="AY4" s="91"/>
      <c r="AZ4" s="91"/>
      <c r="BA4" s="91"/>
      <c r="BB4" s="91"/>
      <c r="BC4" s="91"/>
      <c r="BD4" s="91"/>
      <c r="BE4" s="91" t="s">
        <v>55</v>
      </c>
      <c r="BF4" s="91"/>
      <c r="BG4" s="91"/>
      <c r="BH4" s="91"/>
      <c r="BI4" s="91"/>
      <c r="BJ4" s="91"/>
      <c r="BK4" s="91"/>
      <c r="BL4" s="91"/>
      <c r="BM4" s="91"/>
      <c r="BN4" s="91"/>
      <c r="BO4" s="91"/>
      <c r="BP4" s="91" t="s">
        <v>56</v>
      </c>
      <c r="BQ4" s="91"/>
      <c r="BR4" s="91"/>
      <c r="BS4" s="91"/>
      <c r="BT4" s="91"/>
      <c r="BU4" s="91"/>
      <c r="BV4" s="91"/>
      <c r="BW4" s="91"/>
      <c r="BX4" s="91"/>
      <c r="BY4" s="91"/>
      <c r="BZ4" s="91"/>
      <c r="CA4" s="91" t="s">
        <v>57</v>
      </c>
      <c r="CB4" s="91"/>
      <c r="CC4" s="91"/>
      <c r="CD4" s="91"/>
      <c r="CE4" s="91"/>
      <c r="CF4" s="91"/>
      <c r="CG4" s="91"/>
      <c r="CH4" s="91"/>
      <c r="CI4" s="91"/>
      <c r="CJ4" s="91"/>
      <c r="CK4" s="91"/>
      <c r="CL4" s="91" t="s">
        <v>58</v>
      </c>
      <c r="CM4" s="91"/>
      <c r="CN4" s="91"/>
      <c r="CO4" s="91"/>
      <c r="CP4" s="91"/>
      <c r="CQ4" s="91"/>
      <c r="CR4" s="91"/>
      <c r="CS4" s="91"/>
      <c r="CT4" s="91"/>
      <c r="CU4" s="91"/>
      <c r="CV4" s="91"/>
      <c r="CW4" s="91" t="s">
        <v>59</v>
      </c>
      <c r="CX4" s="91"/>
      <c r="CY4" s="91"/>
      <c r="CZ4" s="91"/>
      <c r="DA4" s="91"/>
      <c r="DB4" s="91"/>
      <c r="DC4" s="91"/>
      <c r="DD4" s="91"/>
      <c r="DE4" s="91"/>
      <c r="DF4" s="91"/>
      <c r="DG4" s="91"/>
      <c r="DH4" s="91" t="s">
        <v>60</v>
      </c>
      <c r="DI4" s="91"/>
      <c r="DJ4" s="91"/>
      <c r="DK4" s="91"/>
      <c r="DL4" s="91"/>
      <c r="DM4" s="91"/>
      <c r="DN4" s="91"/>
      <c r="DO4" s="91"/>
      <c r="DP4" s="91"/>
      <c r="DQ4" s="91"/>
      <c r="DR4" s="91"/>
      <c r="DS4" s="91" t="s">
        <v>61</v>
      </c>
      <c r="DT4" s="91"/>
      <c r="DU4" s="91"/>
      <c r="DV4" s="91"/>
      <c r="DW4" s="91"/>
      <c r="DX4" s="91"/>
      <c r="DY4" s="91"/>
      <c r="DZ4" s="91"/>
      <c r="EA4" s="91"/>
      <c r="EB4" s="91"/>
      <c r="EC4" s="91"/>
      <c r="ED4" s="91" t="s">
        <v>62</v>
      </c>
      <c r="EE4" s="91"/>
      <c r="EF4" s="91"/>
      <c r="EG4" s="91"/>
      <c r="EH4" s="91"/>
      <c r="EI4" s="91"/>
      <c r="EJ4" s="91"/>
      <c r="EK4" s="91"/>
      <c r="EL4" s="91"/>
      <c r="EM4" s="91"/>
      <c r="EN4" s="91"/>
    </row>
    <row r="5" spans="1:144">
      <c r="A5" s="29" t="s">
        <v>63</v>
      </c>
      <c r="B5" s="32"/>
      <c r="C5" s="32"/>
      <c r="D5" s="32"/>
      <c r="E5" s="32"/>
      <c r="F5" s="32"/>
      <c r="G5" s="32"/>
      <c r="H5" s="33" t="s">
        <v>64</v>
      </c>
      <c r="I5" s="33" t="s">
        <v>65</v>
      </c>
      <c r="J5" s="33" t="s">
        <v>66</v>
      </c>
      <c r="K5" s="33" t="s">
        <v>67</v>
      </c>
      <c r="L5" s="33" t="s">
        <v>68</v>
      </c>
      <c r="M5" s="33" t="s">
        <v>4</v>
      </c>
      <c r="N5" s="33" t="s">
        <v>69</v>
      </c>
      <c r="O5" s="33" t="s">
        <v>70</v>
      </c>
      <c r="P5" s="33" t="s">
        <v>71</v>
      </c>
      <c r="Q5" s="33" t="s">
        <v>72</v>
      </c>
      <c r="R5" s="33" t="s">
        <v>73</v>
      </c>
      <c r="S5" s="33" t="s">
        <v>74</v>
      </c>
      <c r="T5" s="33" t="s">
        <v>75</v>
      </c>
      <c r="U5" s="33" t="s">
        <v>76</v>
      </c>
      <c r="V5" s="33" t="s">
        <v>77</v>
      </c>
      <c r="W5" s="33" t="s">
        <v>78</v>
      </c>
      <c r="X5" s="33" t="s">
        <v>79</v>
      </c>
      <c r="Y5" s="33" t="s">
        <v>80</v>
      </c>
      <c r="Z5" s="33" t="s">
        <v>81</v>
      </c>
      <c r="AA5" s="33" t="s">
        <v>82</v>
      </c>
      <c r="AB5" s="33" t="s">
        <v>83</v>
      </c>
      <c r="AC5" s="33" t="s">
        <v>84</v>
      </c>
      <c r="AD5" s="33" t="s">
        <v>85</v>
      </c>
      <c r="AE5" s="33" t="s">
        <v>86</v>
      </c>
      <c r="AF5" s="33" t="s">
        <v>87</v>
      </c>
      <c r="AG5" s="33" t="s">
        <v>88</v>
      </c>
      <c r="AH5" s="33" t="s">
        <v>27</v>
      </c>
      <c r="AI5" s="33" t="s">
        <v>79</v>
      </c>
      <c r="AJ5" s="33" t="s">
        <v>80</v>
      </c>
      <c r="AK5" s="33" t="s">
        <v>81</v>
      </c>
      <c r="AL5" s="33" t="s">
        <v>82</v>
      </c>
      <c r="AM5" s="33" t="s">
        <v>83</v>
      </c>
      <c r="AN5" s="33" t="s">
        <v>84</v>
      </c>
      <c r="AO5" s="33" t="s">
        <v>85</v>
      </c>
      <c r="AP5" s="33" t="s">
        <v>86</v>
      </c>
      <c r="AQ5" s="33" t="s">
        <v>87</v>
      </c>
      <c r="AR5" s="33" t="s">
        <v>88</v>
      </c>
      <c r="AS5" s="33" t="s">
        <v>89</v>
      </c>
      <c r="AT5" s="33" t="s">
        <v>79</v>
      </c>
      <c r="AU5" s="33" t="s">
        <v>80</v>
      </c>
      <c r="AV5" s="33" t="s">
        <v>81</v>
      </c>
      <c r="AW5" s="33" t="s">
        <v>82</v>
      </c>
      <c r="AX5" s="33" t="s">
        <v>83</v>
      </c>
      <c r="AY5" s="33" t="s">
        <v>84</v>
      </c>
      <c r="AZ5" s="33" t="s">
        <v>85</v>
      </c>
      <c r="BA5" s="33" t="s">
        <v>86</v>
      </c>
      <c r="BB5" s="33" t="s">
        <v>87</v>
      </c>
      <c r="BC5" s="33" t="s">
        <v>88</v>
      </c>
      <c r="BD5" s="33" t="s">
        <v>89</v>
      </c>
      <c r="BE5" s="33" t="s">
        <v>79</v>
      </c>
      <c r="BF5" s="33" t="s">
        <v>80</v>
      </c>
      <c r="BG5" s="33" t="s">
        <v>81</v>
      </c>
      <c r="BH5" s="33" t="s">
        <v>82</v>
      </c>
      <c r="BI5" s="33" t="s">
        <v>83</v>
      </c>
      <c r="BJ5" s="33" t="s">
        <v>84</v>
      </c>
      <c r="BK5" s="33" t="s">
        <v>85</v>
      </c>
      <c r="BL5" s="33" t="s">
        <v>86</v>
      </c>
      <c r="BM5" s="33" t="s">
        <v>87</v>
      </c>
      <c r="BN5" s="33" t="s">
        <v>88</v>
      </c>
      <c r="BO5" s="33" t="s">
        <v>89</v>
      </c>
      <c r="BP5" s="33" t="s">
        <v>79</v>
      </c>
      <c r="BQ5" s="33" t="s">
        <v>80</v>
      </c>
      <c r="BR5" s="33" t="s">
        <v>81</v>
      </c>
      <c r="BS5" s="33" t="s">
        <v>82</v>
      </c>
      <c r="BT5" s="33" t="s">
        <v>83</v>
      </c>
      <c r="BU5" s="33" t="s">
        <v>84</v>
      </c>
      <c r="BV5" s="33" t="s">
        <v>85</v>
      </c>
      <c r="BW5" s="33" t="s">
        <v>86</v>
      </c>
      <c r="BX5" s="33" t="s">
        <v>87</v>
      </c>
      <c r="BY5" s="33" t="s">
        <v>88</v>
      </c>
      <c r="BZ5" s="33" t="s">
        <v>89</v>
      </c>
      <c r="CA5" s="33" t="s">
        <v>79</v>
      </c>
      <c r="CB5" s="33" t="s">
        <v>80</v>
      </c>
      <c r="CC5" s="33" t="s">
        <v>81</v>
      </c>
      <c r="CD5" s="33" t="s">
        <v>82</v>
      </c>
      <c r="CE5" s="33" t="s">
        <v>83</v>
      </c>
      <c r="CF5" s="33" t="s">
        <v>84</v>
      </c>
      <c r="CG5" s="33" t="s">
        <v>85</v>
      </c>
      <c r="CH5" s="33" t="s">
        <v>86</v>
      </c>
      <c r="CI5" s="33" t="s">
        <v>87</v>
      </c>
      <c r="CJ5" s="33" t="s">
        <v>88</v>
      </c>
      <c r="CK5" s="33" t="s">
        <v>89</v>
      </c>
      <c r="CL5" s="33" t="s">
        <v>79</v>
      </c>
      <c r="CM5" s="33" t="s">
        <v>80</v>
      </c>
      <c r="CN5" s="33" t="s">
        <v>81</v>
      </c>
      <c r="CO5" s="33" t="s">
        <v>82</v>
      </c>
      <c r="CP5" s="33" t="s">
        <v>83</v>
      </c>
      <c r="CQ5" s="33" t="s">
        <v>84</v>
      </c>
      <c r="CR5" s="33" t="s">
        <v>85</v>
      </c>
      <c r="CS5" s="33" t="s">
        <v>86</v>
      </c>
      <c r="CT5" s="33" t="s">
        <v>87</v>
      </c>
      <c r="CU5" s="33" t="s">
        <v>88</v>
      </c>
      <c r="CV5" s="33" t="s">
        <v>89</v>
      </c>
      <c r="CW5" s="33" t="s">
        <v>79</v>
      </c>
      <c r="CX5" s="33" t="s">
        <v>80</v>
      </c>
      <c r="CY5" s="33" t="s">
        <v>81</v>
      </c>
      <c r="CZ5" s="33" t="s">
        <v>82</v>
      </c>
      <c r="DA5" s="33" t="s">
        <v>83</v>
      </c>
      <c r="DB5" s="33" t="s">
        <v>84</v>
      </c>
      <c r="DC5" s="33" t="s">
        <v>85</v>
      </c>
      <c r="DD5" s="33" t="s">
        <v>86</v>
      </c>
      <c r="DE5" s="33" t="s">
        <v>87</v>
      </c>
      <c r="DF5" s="33" t="s">
        <v>88</v>
      </c>
      <c r="DG5" s="33" t="s">
        <v>89</v>
      </c>
      <c r="DH5" s="33" t="s">
        <v>79</v>
      </c>
      <c r="DI5" s="33" t="s">
        <v>80</v>
      </c>
      <c r="DJ5" s="33" t="s">
        <v>81</v>
      </c>
      <c r="DK5" s="33" t="s">
        <v>82</v>
      </c>
      <c r="DL5" s="33" t="s">
        <v>83</v>
      </c>
      <c r="DM5" s="33" t="s">
        <v>84</v>
      </c>
      <c r="DN5" s="33" t="s">
        <v>85</v>
      </c>
      <c r="DO5" s="33" t="s">
        <v>86</v>
      </c>
      <c r="DP5" s="33" t="s">
        <v>87</v>
      </c>
      <c r="DQ5" s="33" t="s">
        <v>88</v>
      </c>
      <c r="DR5" s="33" t="s">
        <v>89</v>
      </c>
      <c r="DS5" s="33" t="s">
        <v>79</v>
      </c>
      <c r="DT5" s="33" t="s">
        <v>80</v>
      </c>
      <c r="DU5" s="33" t="s">
        <v>81</v>
      </c>
      <c r="DV5" s="33" t="s">
        <v>82</v>
      </c>
      <c r="DW5" s="33" t="s">
        <v>83</v>
      </c>
      <c r="DX5" s="33" t="s">
        <v>84</v>
      </c>
      <c r="DY5" s="33" t="s">
        <v>85</v>
      </c>
      <c r="DZ5" s="33" t="s">
        <v>86</v>
      </c>
      <c r="EA5" s="33" t="s">
        <v>87</v>
      </c>
      <c r="EB5" s="33" t="s">
        <v>88</v>
      </c>
      <c r="EC5" s="33" t="s">
        <v>89</v>
      </c>
      <c r="ED5" s="33" t="s">
        <v>79</v>
      </c>
      <c r="EE5" s="33" t="s">
        <v>80</v>
      </c>
      <c r="EF5" s="33" t="s">
        <v>81</v>
      </c>
      <c r="EG5" s="33" t="s">
        <v>82</v>
      </c>
      <c r="EH5" s="33" t="s">
        <v>83</v>
      </c>
      <c r="EI5" s="33" t="s">
        <v>84</v>
      </c>
      <c r="EJ5" s="33" t="s">
        <v>85</v>
      </c>
      <c r="EK5" s="33" t="s">
        <v>86</v>
      </c>
      <c r="EL5" s="33" t="s">
        <v>87</v>
      </c>
      <c r="EM5" s="33" t="s">
        <v>88</v>
      </c>
      <c r="EN5" s="33" t="s">
        <v>89</v>
      </c>
    </row>
    <row r="6" spans="1:144" s="37" customFormat="1">
      <c r="A6" s="29" t="s">
        <v>90</v>
      </c>
      <c r="B6" s="34">
        <f>B7</f>
        <v>2020</v>
      </c>
      <c r="C6" s="34">
        <f t="shared" ref="C6:W6" si="3">C7</f>
        <v>192104</v>
      </c>
      <c r="D6" s="34">
        <f t="shared" si="3"/>
        <v>46</v>
      </c>
      <c r="E6" s="34">
        <f t="shared" si="3"/>
        <v>1</v>
      </c>
      <c r="F6" s="34">
        <f t="shared" si="3"/>
        <v>0</v>
      </c>
      <c r="G6" s="34">
        <f t="shared" si="3"/>
        <v>1</v>
      </c>
      <c r="H6" s="34" t="str">
        <f t="shared" si="3"/>
        <v>山梨県　甲斐市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97.937984103041558</v>
      </c>
      <c r="P6" s="35">
        <f t="shared" si="3"/>
        <v>99.02</v>
      </c>
      <c r="Q6" s="35">
        <f t="shared" si="3"/>
        <v>2431</v>
      </c>
      <c r="R6" s="35">
        <f t="shared" si="3"/>
        <v>76038</v>
      </c>
      <c r="S6" s="35">
        <f t="shared" si="3"/>
        <v>71.95</v>
      </c>
      <c r="T6" s="35">
        <f t="shared" si="3"/>
        <v>1056.8172341904099</v>
      </c>
      <c r="U6" s="35">
        <f t="shared" si="3"/>
        <v>55781</v>
      </c>
      <c r="V6" s="35">
        <f t="shared" si="3"/>
        <v>25.27</v>
      </c>
      <c r="W6" s="35">
        <f t="shared" si="3"/>
        <v>2207.4000791452318</v>
      </c>
      <c r="X6" s="36">
        <f>IF(X7="",NA(),X7)</f>
        <v>112.5</v>
      </c>
      <c r="Y6" s="36">
        <f t="shared" ref="Y6:AG6" si="4">IF(Y7="",NA(),Y7)</f>
        <v>116.16</v>
      </c>
      <c r="Z6" s="36">
        <f t="shared" si="4"/>
        <v>118.58</v>
      </c>
      <c r="AA6" s="36">
        <f t="shared" si="4"/>
        <v>134.61000000000001</v>
      </c>
      <c r="AB6" s="36">
        <f t="shared" si="4"/>
        <v>139.12483836840249</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453.71</v>
      </c>
      <c r="AU6" s="36">
        <f t="shared" ref="AU6:BC6" si="6">IF(AU7="",NA(),AU7)</f>
        <v>604.83000000000004</v>
      </c>
      <c r="AV6" s="36">
        <f t="shared" si="6"/>
        <v>581.30999999999995</v>
      </c>
      <c r="AW6" s="36">
        <f t="shared" si="6"/>
        <v>1112.1099999999999</v>
      </c>
      <c r="AX6" s="36">
        <f t="shared" si="6"/>
        <v>861.14620124262035</v>
      </c>
      <c r="AY6" s="36">
        <f t="shared" si="6"/>
        <v>357.82</v>
      </c>
      <c r="AZ6" s="36">
        <f t="shared" si="6"/>
        <v>355.5</v>
      </c>
      <c r="BA6" s="36">
        <f t="shared" si="6"/>
        <v>349.83</v>
      </c>
      <c r="BB6" s="36">
        <f t="shared" si="6"/>
        <v>360.86</v>
      </c>
      <c r="BC6" s="36">
        <f t="shared" si="6"/>
        <v>350.79</v>
      </c>
      <c r="BD6" s="35" t="str">
        <f>IF(BD7="","",IF(BD7="-","【-】","【"&amp;SUBSTITUTE(TEXT(BD7,"#,##0.00"),"-","△")&amp;"】"))</f>
        <v>【260.31】</v>
      </c>
      <c r="BE6" s="36">
        <f>IF(BE7="",NA(),BE7)</f>
        <v>22.43</v>
      </c>
      <c r="BF6" s="36">
        <f t="shared" ref="BF6:BN6" si="7">IF(BF7="",NA(),BF7)</f>
        <v>13.92</v>
      </c>
      <c r="BG6" s="36">
        <f t="shared" si="7"/>
        <v>9.33</v>
      </c>
      <c r="BH6" s="36">
        <f t="shared" si="7"/>
        <v>6.13</v>
      </c>
      <c r="BI6" s="36">
        <f t="shared" si="7"/>
        <v>4.5599463830480236</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105.59</v>
      </c>
      <c r="BQ6" s="36">
        <f t="shared" ref="BQ6:BY6" si="8">IF(BQ7="",NA(),BQ7)</f>
        <v>108.37</v>
      </c>
      <c r="BR6" s="36">
        <f t="shared" si="8"/>
        <v>110.42</v>
      </c>
      <c r="BS6" s="36">
        <f t="shared" si="8"/>
        <v>128.26</v>
      </c>
      <c r="BT6" s="36">
        <f t="shared" si="8"/>
        <v>134.22863369306774</v>
      </c>
      <c r="BU6" s="36">
        <f t="shared" si="8"/>
        <v>106.01</v>
      </c>
      <c r="BV6" s="36">
        <f t="shared" si="8"/>
        <v>104.57</v>
      </c>
      <c r="BW6" s="36">
        <f t="shared" si="8"/>
        <v>103.54</v>
      </c>
      <c r="BX6" s="36">
        <f t="shared" si="8"/>
        <v>103.32</v>
      </c>
      <c r="BY6" s="36">
        <f t="shared" si="8"/>
        <v>100.85</v>
      </c>
      <c r="BZ6" s="35" t="str">
        <f>IF(BZ7="","",IF(BZ7="-","【-】","【"&amp;SUBSTITUTE(TEXT(BZ7,"#,##0.00"),"-","△")&amp;"】"))</f>
        <v>【100.05】</v>
      </c>
      <c r="CA6" s="36">
        <f>IF(CA7="",NA(),CA7)</f>
        <v>100.74</v>
      </c>
      <c r="CB6" s="36">
        <f t="shared" ref="CB6:CJ6" si="9">IF(CB7="",NA(),CB7)</f>
        <v>98.05</v>
      </c>
      <c r="CC6" s="36">
        <f t="shared" si="9"/>
        <v>96.27</v>
      </c>
      <c r="CD6" s="36">
        <f t="shared" si="9"/>
        <v>99.1</v>
      </c>
      <c r="CE6" s="36">
        <f t="shared" si="9"/>
        <v>98.478031558779847</v>
      </c>
      <c r="CF6" s="36">
        <f t="shared" si="9"/>
        <v>162.24</v>
      </c>
      <c r="CG6" s="36">
        <f t="shared" si="9"/>
        <v>165.47</v>
      </c>
      <c r="CH6" s="36">
        <f t="shared" si="9"/>
        <v>167.46</v>
      </c>
      <c r="CI6" s="36">
        <f t="shared" si="9"/>
        <v>168.56</v>
      </c>
      <c r="CJ6" s="36">
        <f t="shared" si="9"/>
        <v>167.1</v>
      </c>
      <c r="CK6" s="35" t="str">
        <f>IF(CK7="","",IF(CK7="-","【-】","【"&amp;SUBSTITUTE(TEXT(CK7,"#,##0.00"),"-","△")&amp;"】"))</f>
        <v>【166.40】</v>
      </c>
      <c r="CL6" s="36">
        <f>IF(CL7="",NA(),CL7)</f>
        <v>55.63</v>
      </c>
      <c r="CM6" s="36">
        <f t="shared" ref="CM6:CU6" si="10">IF(CM7="",NA(),CM7)</f>
        <v>56.29</v>
      </c>
      <c r="CN6" s="36">
        <f t="shared" si="10"/>
        <v>55.22</v>
      </c>
      <c r="CO6" s="36">
        <f t="shared" si="10"/>
        <v>53.76</v>
      </c>
      <c r="CP6" s="36">
        <f t="shared" si="10"/>
        <v>54.844856934424904</v>
      </c>
      <c r="CQ6" s="36">
        <f t="shared" si="10"/>
        <v>59.11</v>
      </c>
      <c r="CR6" s="36">
        <f t="shared" si="10"/>
        <v>59.74</v>
      </c>
      <c r="CS6" s="36">
        <f t="shared" si="10"/>
        <v>59.46</v>
      </c>
      <c r="CT6" s="36">
        <f t="shared" si="10"/>
        <v>59.51</v>
      </c>
      <c r="CU6" s="36">
        <f t="shared" si="10"/>
        <v>59.91</v>
      </c>
      <c r="CV6" s="35" t="str">
        <f>IF(CV7="","",IF(CV7="-","【-】","【"&amp;SUBSTITUTE(TEXT(CV7,"#,##0.00"),"-","△")&amp;"】"))</f>
        <v>【60.69】</v>
      </c>
      <c r="CW6" s="36">
        <f>IF(CW7="",NA(),CW7)</f>
        <v>86.45</v>
      </c>
      <c r="CX6" s="36">
        <f t="shared" ref="CX6:DF6" si="11">IF(CX7="",NA(),CX7)</f>
        <v>86.49</v>
      </c>
      <c r="CY6" s="36">
        <f t="shared" si="11"/>
        <v>87.8</v>
      </c>
      <c r="CZ6" s="36">
        <f t="shared" si="11"/>
        <v>89.13</v>
      </c>
      <c r="DA6" s="36">
        <f t="shared" si="11"/>
        <v>89.25070312627011</v>
      </c>
      <c r="DB6" s="36">
        <f t="shared" si="11"/>
        <v>87.91</v>
      </c>
      <c r="DC6" s="36">
        <f t="shared" si="11"/>
        <v>87.28</v>
      </c>
      <c r="DD6" s="36">
        <f t="shared" si="11"/>
        <v>87.41</v>
      </c>
      <c r="DE6" s="36">
        <f t="shared" si="11"/>
        <v>87.08</v>
      </c>
      <c r="DF6" s="36">
        <f t="shared" si="11"/>
        <v>87.26</v>
      </c>
      <c r="DG6" s="35" t="str">
        <f>IF(DG7="","",IF(DG7="-","【-】","【"&amp;SUBSTITUTE(TEXT(DG7,"#,##0.00"),"-","△")&amp;"】"))</f>
        <v>【89.82】</v>
      </c>
      <c r="DH6" s="36">
        <f>IF(DH7="",NA(),DH7)</f>
        <v>48.28</v>
      </c>
      <c r="DI6" s="36">
        <f t="shared" ref="DI6:DQ6" si="12">IF(DI7="",NA(),DI7)</f>
        <v>49.2</v>
      </c>
      <c r="DJ6" s="36">
        <f t="shared" si="12"/>
        <v>50.16</v>
      </c>
      <c r="DK6" s="36">
        <f t="shared" si="12"/>
        <v>51</v>
      </c>
      <c r="DL6" s="36">
        <f t="shared" si="12"/>
        <v>51.442420977295342</v>
      </c>
      <c r="DM6" s="36">
        <f t="shared" si="12"/>
        <v>46.88</v>
      </c>
      <c r="DN6" s="36">
        <f t="shared" si="12"/>
        <v>46.94</v>
      </c>
      <c r="DO6" s="36">
        <f t="shared" si="12"/>
        <v>47.62</v>
      </c>
      <c r="DP6" s="36">
        <f t="shared" si="12"/>
        <v>48.55</v>
      </c>
      <c r="DQ6" s="36">
        <f t="shared" si="12"/>
        <v>49.2</v>
      </c>
      <c r="DR6" s="35" t="str">
        <f>IF(DR7="","",IF(DR7="-","【-】","【"&amp;SUBSTITUTE(TEXT(DR7,"#,##0.00"),"-","△")&amp;"】"))</f>
        <v>【50.19】</v>
      </c>
      <c r="DS6" s="36">
        <f>IF(DS7="",NA(),DS7)</f>
        <v>4.28</v>
      </c>
      <c r="DT6" s="36">
        <f t="shared" ref="DT6:EB6" si="13">IF(DT7="",NA(),DT7)</f>
        <v>4.93</v>
      </c>
      <c r="DU6" s="36">
        <f t="shared" si="13"/>
        <v>6.19</v>
      </c>
      <c r="DV6" s="36">
        <f t="shared" si="13"/>
        <v>9.2799999999999994</v>
      </c>
      <c r="DW6" s="36">
        <f t="shared" si="13"/>
        <v>10.584163898117387</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0.81</v>
      </c>
      <c r="EE6" s="36">
        <f t="shared" ref="EE6:EM6" si="14">IF(EE7="",NA(),EE7)</f>
        <v>0.75</v>
      </c>
      <c r="EF6" s="36">
        <f t="shared" si="14"/>
        <v>0.7</v>
      </c>
      <c r="EG6" s="36">
        <f t="shared" si="14"/>
        <v>0.61</v>
      </c>
      <c r="EH6" s="36">
        <f t="shared" si="14"/>
        <v>0.48172757475083056</v>
      </c>
      <c r="EI6" s="36">
        <f t="shared" si="14"/>
        <v>0.71</v>
      </c>
      <c r="EJ6" s="36">
        <f t="shared" si="14"/>
        <v>0.75</v>
      </c>
      <c r="EK6" s="36">
        <f t="shared" si="14"/>
        <v>0.63</v>
      </c>
      <c r="EL6" s="36">
        <f t="shared" si="14"/>
        <v>0.63</v>
      </c>
      <c r="EM6" s="36">
        <f t="shared" si="14"/>
        <v>0.6</v>
      </c>
      <c r="EN6" s="35" t="str">
        <f>IF(EN7="","",IF(EN7="-","【-】","【"&amp;SUBSTITUTE(TEXT(EN7,"#,##0.00"),"-","△")&amp;"】"))</f>
        <v>【0.69】</v>
      </c>
    </row>
    <row r="7" spans="1:144" s="37" customFormat="1">
      <c r="A7" s="29"/>
      <c r="B7" s="38">
        <v>2020</v>
      </c>
      <c r="C7" s="38">
        <v>192104</v>
      </c>
      <c r="D7" s="38">
        <v>46</v>
      </c>
      <c r="E7" s="38">
        <v>1</v>
      </c>
      <c r="F7" s="38">
        <v>0</v>
      </c>
      <c r="G7" s="38">
        <v>1</v>
      </c>
      <c r="H7" s="38" t="s">
        <v>91</v>
      </c>
      <c r="I7" s="38" t="s">
        <v>92</v>
      </c>
      <c r="J7" s="38" t="s">
        <v>93</v>
      </c>
      <c r="K7" s="38" t="s">
        <v>94</v>
      </c>
      <c r="L7" s="46" t="s">
        <v>95</v>
      </c>
      <c r="M7" s="46" t="s">
        <v>96</v>
      </c>
      <c r="N7" s="47" t="s">
        <v>97</v>
      </c>
      <c r="O7" s="47">
        <v>97.937984103041558</v>
      </c>
      <c r="P7" s="47">
        <v>99.02</v>
      </c>
      <c r="Q7" s="47">
        <v>2431</v>
      </c>
      <c r="R7" s="47">
        <v>76038</v>
      </c>
      <c r="S7" s="47">
        <v>71.95</v>
      </c>
      <c r="T7" s="47">
        <v>1056.8172341904099</v>
      </c>
      <c r="U7" s="47">
        <v>55781</v>
      </c>
      <c r="V7" s="45">
        <v>25.27</v>
      </c>
      <c r="W7" s="45">
        <v>2207.4000791452318</v>
      </c>
      <c r="X7" s="39">
        <v>112.5</v>
      </c>
      <c r="Y7" s="39">
        <v>116.16</v>
      </c>
      <c r="Z7" s="39">
        <v>118.58</v>
      </c>
      <c r="AA7" s="39">
        <v>134.61000000000001</v>
      </c>
      <c r="AB7" s="47">
        <v>139.12483836840249</v>
      </c>
      <c r="AC7" s="39">
        <v>113.16</v>
      </c>
      <c r="AD7" s="39">
        <v>112.15</v>
      </c>
      <c r="AE7" s="39">
        <v>111.44</v>
      </c>
      <c r="AF7" s="39">
        <v>111.17</v>
      </c>
      <c r="AG7" s="45">
        <v>110.91</v>
      </c>
      <c r="AH7" s="45">
        <v>110.27</v>
      </c>
      <c r="AI7" s="39">
        <v>0</v>
      </c>
      <c r="AJ7" s="39">
        <v>0</v>
      </c>
      <c r="AK7" s="39">
        <v>0</v>
      </c>
      <c r="AL7" s="39">
        <v>0</v>
      </c>
      <c r="AM7" s="47">
        <v>0</v>
      </c>
      <c r="AN7" s="39">
        <v>0.68</v>
      </c>
      <c r="AO7" s="39">
        <v>1</v>
      </c>
      <c r="AP7" s="39">
        <v>1.03</v>
      </c>
      <c r="AQ7" s="39">
        <v>0.78</v>
      </c>
      <c r="AR7" s="45">
        <v>0.92</v>
      </c>
      <c r="AS7" s="45">
        <v>1.1499999999999999</v>
      </c>
      <c r="AT7" s="39">
        <v>453.71</v>
      </c>
      <c r="AU7" s="39">
        <v>604.83000000000004</v>
      </c>
      <c r="AV7" s="39">
        <v>581.30999999999995</v>
      </c>
      <c r="AW7" s="39">
        <v>1112.1099999999999</v>
      </c>
      <c r="AX7" s="47">
        <v>861.14620124262035</v>
      </c>
      <c r="AY7" s="39">
        <v>357.82</v>
      </c>
      <c r="AZ7" s="39">
        <v>355.5</v>
      </c>
      <c r="BA7" s="39">
        <v>349.83</v>
      </c>
      <c r="BB7" s="39">
        <v>360.86</v>
      </c>
      <c r="BC7" s="45">
        <v>350.79</v>
      </c>
      <c r="BD7" s="45">
        <v>260.31</v>
      </c>
      <c r="BE7" s="39">
        <v>22.43</v>
      </c>
      <c r="BF7" s="39">
        <v>13.92</v>
      </c>
      <c r="BG7" s="39">
        <v>9.33</v>
      </c>
      <c r="BH7" s="39">
        <v>6.13</v>
      </c>
      <c r="BI7" s="47">
        <v>4.5599463830480236</v>
      </c>
      <c r="BJ7" s="39">
        <v>307.45999999999998</v>
      </c>
      <c r="BK7" s="39">
        <v>312.58</v>
      </c>
      <c r="BL7" s="39">
        <v>314.87</v>
      </c>
      <c r="BM7" s="39">
        <v>309.27999999999997</v>
      </c>
      <c r="BN7" s="45">
        <v>322.92</v>
      </c>
      <c r="BO7" s="45">
        <v>275.67</v>
      </c>
      <c r="BP7" s="39">
        <v>105.59</v>
      </c>
      <c r="BQ7" s="39">
        <v>108.37</v>
      </c>
      <c r="BR7" s="39">
        <v>110.42</v>
      </c>
      <c r="BS7" s="39">
        <v>128.26</v>
      </c>
      <c r="BT7" s="47">
        <v>134.22863369306774</v>
      </c>
      <c r="BU7" s="39">
        <v>106.01</v>
      </c>
      <c r="BV7" s="39">
        <v>104.57</v>
      </c>
      <c r="BW7" s="39">
        <v>103.54</v>
      </c>
      <c r="BX7" s="39">
        <v>103.32</v>
      </c>
      <c r="BY7" s="45">
        <v>100.85</v>
      </c>
      <c r="BZ7" s="45">
        <v>100.05</v>
      </c>
      <c r="CA7" s="39">
        <v>100.74</v>
      </c>
      <c r="CB7" s="39">
        <v>98.05</v>
      </c>
      <c r="CC7" s="39">
        <v>96.27</v>
      </c>
      <c r="CD7" s="39">
        <v>99.1</v>
      </c>
      <c r="CE7" s="47">
        <v>98.478031558779847</v>
      </c>
      <c r="CF7" s="39">
        <v>162.24</v>
      </c>
      <c r="CG7" s="39">
        <v>165.47</v>
      </c>
      <c r="CH7" s="39">
        <v>167.46</v>
      </c>
      <c r="CI7" s="39">
        <v>168.56</v>
      </c>
      <c r="CJ7" s="45">
        <v>167.1</v>
      </c>
      <c r="CK7" s="45">
        <v>166.4</v>
      </c>
      <c r="CL7" s="39">
        <v>55.63</v>
      </c>
      <c r="CM7" s="39">
        <v>56.29</v>
      </c>
      <c r="CN7" s="39">
        <v>55.22</v>
      </c>
      <c r="CO7" s="39">
        <v>53.76</v>
      </c>
      <c r="CP7" s="47">
        <v>54.844856934424904</v>
      </c>
      <c r="CQ7" s="39">
        <v>59.11</v>
      </c>
      <c r="CR7" s="39">
        <v>59.74</v>
      </c>
      <c r="CS7" s="39">
        <v>59.46</v>
      </c>
      <c r="CT7" s="39">
        <v>59.51</v>
      </c>
      <c r="CU7" s="45">
        <v>59.91</v>
      </c>
      <c r="CV7" s="45">
        <v>60.69</v>
      </c>
      <c r="CW7" s="39">
        <v>86.45</v>
      </c>
      <c r="CX7" s="39">
        <v>86.49</v>
      </c>
      <c r="CY7" s="39">
        <v>87.8</v>
      </c>
      <c r="CZ7" s="39">
        <v>89.13</v>
      </c>
      <c r="DA7" s="47">
        <v>89.25070312627011</v>
      </c>
      <c r="DB7" s="39">
        <v>87.91</v>
      </c>
      <c r="DC7" s="39">
        <v>87.28</v>
      </c>
      <c r="DD7" s="39">
        <v>87.41</v>
      </c>
      <c r="DE7" s="39">
        <v>87.08</v>
      </c>
      <c r="DF7" s="45">
        <v>87.26</v>
      </c>
      <c r="DG7" s="45">
        <v>89.82</v>
      </c>
      <c r="DH7" s="39">
        <v>48.28</v>
      </c>
      <c r="DI7" s="39">
        <v>49.2</v>
      </c>
      <c r="DJ7" s="39">
        <v>50.16</v>
      </c>
      <c r="DK7" s="39">
        <v>51</v>
      </c>
      <c r="DL7" s="47">
        <v>51.442420977295342</v>
      </c>
      <c r="DM7" s="39">
        <v>46.88</v>
      </c>
      <c r="DN7" s="39">
        <v>46.94</v>
      </c>
      <c r="DO7" s="39">
        <v>47.62</v>
      </c>
      <c r="DP7" s="39">
        <v>48.55</v>
      </c>
      <c r="DQ7" s="45">
        <v>49.2</v>
      </c>
      <c r="DR7" s="45">
        <v>50.19</v>
      </c>
      <c r="DS7" s="39">
        <v>4.28</v>
      </c>
      <c r="DT7" s="39">
        <v>4.93</v>
      </c>
      <c r="DU7" s="39">
        <v>6.19</v>
      </c>
      <c r="DV7" s="39">
        <v>9.2799999999999994</v>
      </c>
      <c r="DW7" s="47">
        <v>10.584163898117387</v>
      </c>
      <c r="DX7" s="39">
        <v>13.39</v>
      </c>
      <c r="DY7" s="39">
        <v>14.48</v>
      </c>
      <c r="DZ7" s="39">
        <v>16.27</v>
      </c>
      <c r="EA7" s="39">
        <v>17.11</v>
      </c>
      <c r="EB7" s="45">
        <v>18.329999999999998</v>
      </c>
      <c r="EC7" s="45">
        <v>20.63</v>
      </c>
      <c r="ED7" s="39">
        <v>0.81</v>
      </c>
      <c r="EE7" s="39">
        <v>0.75</v>
      </c>
      <c r="EF7" s="39">
        <v>0.7</v>
      </c>
      <c r="EG7" s="39">
        <v>0.61</v>
      </c>
      <c r="EH7" s="47">
        <v>0.48172757475083056</v>
      </c>
      <c r="EI7" s="39">
        <v>0.71</v>
      </c>
      <c r="EJ7" s="39">
        <v>0.75</v>
      </c>
      <c r="EK7" s="39">
        <v>0.63</v>
      </c>
      <c r="EL7" s="39">
        <v>0.63</v>
      </c>
      <c r="EM7" s="45">
        <v>0.6</v>
      </c>
      <c r="EN7" s="45">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98</v>
      </c>
      <c r="C9" s="42" t="s">
        <v>99</v>
      </c>
      <c r="D9" s="42" t="s">
        <v>100</v>
      </c>
      <c r="E9" s="42" t="s">
        <v>101</v>
      </c>
      <c r="F9" s="42" t="s">
        <v>102</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42</v>
      </c>
      <c r="B10" s="43">
        <f t="shared" ref="B10:D10" si="15">DATEVALUE($B7+12-B11&amp;"/1/"&amp;B12)</f>
        <v>46753</v>
      </c>
      <c r="C10" s="43">
        <f t="shared" si="15"/>
        <v>47119</v>
      </c>
      <c r="D10" s="43">
        <f t="shared" si="15"/>
        <v>47484</v>
      </c>
      <c r="E10" s="44">
        <f>DATEVALUE($B7+12-E11&amp;"/1/"&amp;E12)</f>
        <v>47849</v>
      </c>
      <c r="F10" s="44">
        <f>DATEVALUE($B7+12-F11&amp;"/1/"&amp;F12)</f>
        <v>48215</v>
      </c>
      <c r="J10" t="s">
        <v>117</v>
      </c>
      <c r="K10" t="s">
        <v>109</v>
      </c>
      <c r="L10" t="s">
        <v>110</v>
      </c>
      <c r="M10" t="s">
        <v>111</v>
      </c>
      <c r="N10" t="s">
        <v>112</v>
      </c>
      <c r="O10" t="s">
        <v>113</v>
      </c>
      <c r="Y10" t="s">
        <v>120</v>
      </c>
      <c r="Z10" t="s">
        <v>121</v>
      </c>
      <c r="AA10" t="s">
        <v>122</v>
      </c>
      <c r="AB10" t="s">
        <v>123</v>
      </c>
      <c r="AC10" t="s">
        <v>124</v>
      </c>
      <c r="AJ10" t="s">
        <v>130</v>
      </c>
      <c r="AK10" t="s">
        <v>129</v>
      </c>
      <c r="AL10" t="s">
        <v>121</v>
      </c>
      <c r="AM10" t="s">
        <v>131</v>
      </c>
      <c r="AU10" t="s">
        <v>134</v>
      </c>
      <c r="AV10" t="s">
        <v>135</v>
      </c>
      <c r="AW10" t="s">
        <v>136</v>
      </c>
      <c r="BF10" t="s">
        <v>139</v>
      </c>
      <c r="BG10" t="s">
        <v>141</v>
      </c>
      <c r="BH10" t="s">
        <v>140</v>
      </c>
      <c r="BQ10" t="s">
        <v>144</v>
      </c>
      <c r="BR10" t="s">
        <v>140</v>
      </c>
      <c r="BS10" t="s">
        <v>145</v>
      </c>
      <c r="BT10" t="s">
        <v>146</v>
      </c>
      <c r="BU10" t="s">
        <v>148</v>
      </c>
      <c r="BV10" t="s">
        <v>150</v>
      </c>
      <c r="BW10" t="s">
        <v>152</v>
      </c>
      <c r="CB10" t="s">
        <v>155</v>
      </c>
      <c r="CC10" t="s">
        <v>145</v>
      </c>
      <c r="CD10" t="s">
        <v>146</v>
      </c>
      <c r="CE10" t="s">
        <v>148</v>
      </c>
      <c r="CF10" t="s">
        <v>150</v>
      </c>
      <c r="CG10" t="s">
        <v>152</v>
      </c>
      <c r="CH10" t="s">
        <v>156</v>
      </c>
      <c r="CM10" t="s">
        <v>158</v>
      </c>
      <c r="CN10" t="s">
        <v>159</v>
      </c>
      <c r="CO10" t="s">
        <v>160</v>
      </c>
      <c r="CX10" t="s">
        <v>156</v>
      </c>
      <c r="CY10" t="s">
        <v>163</v>
      </c>
      <c r="CZ10" s="48" t="s">
        <v>197</v>
      </c>
      <c r="DI10" t="s">
        <v>164</v>
      </c>
      <c r="DJ10" t="s">
        <v>165</v>
      </c>
      <c r="DK10" t="s">
        <v>166</v>
      </c>
      <c r="DT10" t="s">
        <v>169</v>
      </c>
      <c r="DU10" t="s">
        <v>170</v>
      </c>
      <c r="DV10" t="s">
        <v>171</v>
      </c>
      <c r="DW10" t="s">
        <v>172</v>
      </c>
      <c r="DX10" t="s">
        <v>176</v>
      </c>
      <c r="DY10" t="s">
        <v>177</v>
      </c>
      <c r="DZ10" t="s">
        <v>178</v>
      </c>
      <c r="ED10" t="s">
        <v>182</v>
      </c>
      <c r="EE10" t="s">
        <v>170</v>
      </c>
      <c r="EF10" t="s">
        <v>171</v>
      </c>
      <c r="EG10" t="s">
        <v>172</v>
      </c>
      <c r="EH10" t="s">
        <v>183</v>
      </c>
      <c r="EI10" t="s">
        <v>184</v>
      </c>
      <c r="EJ10" t="s">
        <v>185</v>
      </c>
    </row>
    <row r="11" spans="1:144">
      <c r="B11">
        <v>4</v>
      </c>
      <c r="C11">
        <v>3</v>
      </c>
      <c r="D11">
        <v>2</v>
      </c>
      <c r="E11">
        <v>1</v>
      </c>
      <c r="F11">
        <v>0</v>
      </c>
      <c r="G11" t="s">
        <v>103</v>
      </c>
      <c r="K11" t="s">
        <v>114</v>
      </c>
      <c r="N11" t="s">
        <v>115</v>
      </c>
      <c r="O11" t="s">
        <v>116</v>
      </c>
      <c r="R11" t="s">
        <v>189</v>
      </c>
      <c r="S11" t="s">
        <v>191</v>
      </c>
      <c r="T11" t="s">
        <v>190</v>
      </c>
      <c r="U11" t="s">
        <v>192</v>
      </c>
      <c r="V11" t="s">
        <v>193</v>
      </c>
      <c r="W11" t="s">
        <v>194</v>
      </c>
      <c r="Z11" t="s">
        <v>125</v>
      </c>
      <c r="AA11" t="s">
        <v>126</v>
      </c>
      <c r="AB11" t="s">
        <v>127</v>
      </c>
      <c r="AC11" t="s">
        <v>128</v>
      </c>
      <c r="AK11" t="s">
        <v>132</v>
      </c>
      <c r="AL11" t="s">
        <v>125</v>
      </c>
      <c r="AM11" t="s">
        <v>133</v>
      </c>
      <c r="AV11" t="s">
        <v>137</v>
      </c>
      <c r="AW11" t="s">
        <v>138</v>
      </c>
      <c r="BG11" t="s">
        <v>142</v>
      </c>
      <c r="BH11" t="s">
        <v>143</v>
      </c>
      <c r="BR11" t="s">
        <v>143</v>
      </c>
      <c r="BS11" t="s">
        <v>154</v>
      </c>
      <c r="BT11" t="s">
        <v>147</v>
      </c>
      <c r="BU11" t="s">
        <v>149</v>
      </c>
      <c r="BV11" t="s">
        <v>151</v>
      </c>
      <c r="BW11" t="s">
        <v>153</v>
      </c>
      <c r="CC11" t="s">
        <v>154</v>
      </c>
      <c r="CD11" t="s">
        <v>147</v>
      </c>
      <c r="CE11" t="s">
        <v>149</v>
      </c>
      <c r="CF11" t="s">
        <v>151</v>
      </c>
      <c r="CG11" t="s">
        <v>153</v>
      </c>
      <c r="CH11" t="s">
        <v>157</v>
      </c>
      <c r="CN11" t="s">
        <v>161</v>
      </c>
      <c r="CO11" t="s">
        <v>162</v>
      </c>
      <c r="CY11" t="s">
        <v>157</v>
      </c>
      <c r="CZ11" t="s">
        <v>161</v>
      </c>
      <c r="DJ11" t="s">
        <v>167</v>
      </c>
      <c r="DK11" t="s">
        <v>168</v>
      </c>
      <c r="DU11" t="s">
        <v>173</v>
      </c>
      <c r="DV11" t="s">
        <v>174</v>
      </c>
      <c r="DW11" t="s">
        <v>175</v>
      </c>
      <c r="DX11" t="s">
        <v>179</v>
      </c>
      <c r="DY11" t="s">
        <v>180</v>
      </c>
      <c r="DZ11" t="s">
        <v>181</v>
      </c>
      <c r="EE11" t="s">
        <v>173</v>
      </c>
      <c r="EF11" t="s">
        <v>174</v>
      </c>
      <c r="EG11" t="s">
        <v>175</v>
      </c>
      <c r="EH11" t="s">
        <v>186</v>
      </c>
      <c r="EI11" t="s">
        <v>187</v>
      </c>
      <c r="EJ11" t="s">
        <v>188</v>
      </c>
    </row>
    <row r="12" spans="1:144">
      <c r="B12">
        <v>1</v>
      </c>
      <c r="C12">
        <v>1</v>
      </c>
      <c r="D12">
        <v>1</v>
      </c>
      <c r="E12">
        <v>1</v>
      </c>
      <c r="F12">
        <v>2</v>
      </c>
      <c r="G12" t="s">
        <v>104</v>
      </c>
      <c r="I12" t="s">
        <v>118</v>
      </c>
      <c r="J12">
        <f>SUM(K12,N12)/O12*100</f>
        <v>98.35882175352809</v>
      </c>
      <c r="K12">
        <v>5976340</v>
      </c>
      <c r="N12">
        <v>2357601</v>
      </c>
      <c r="O12">
        <v>8472998</v>
      </c>
      <c r="Q12" t="s">
        <v>118</v>
      </c>
      <c r="R12">
        <v>75843</v>
      </c>
      <c r="S12">
        <v>71.95</v>
      </c>
      <c r="T12">
        <f>R12/S12</f>
        <v>1054.1070187630298</v>
      </c>
      <c r="U12">
        <v>55485</v>
      </c>
      <c r="V12">
        <v>25.27</v>
      </c>
      <c r="W12">
        <f>U12/V12</f>
        <v>2195.6865848832608</v>
      </c>
      <c r="X12" t="s">
        <v>118</v>
      </c>
      <c r="Y12">
        <f>SUM(Z12:AA12)/SUM(AB12:AC12)*100</f>
        <v>134.60549551563201</v>
      </c>
      <c r="Z12">
        <v>804241</v>
      </c>
      <c r="AA12">
        <v>105112</v>
      </c>
      <c r="AB12">
        <v>671686</v>
      </c>
      <c r="AC12">
        <v>3883</v>
      </c>
      <c r="AI12" t="s">
        <v>118</v>
      </c>
      <c r="AJ12">
        <f>AK12/SUM(AL12:AM12)*100</f>
        <v>0</v>
      </c>
      <c r="AK12">
        <v>0</v>
      </c>
      <c r="AL12">
        <v>804241</v>
      </c>
      <c r="AM12">
        <v>0</v>
      </c>
      <c r="AT12" t="s">
        <v>118</v>
      </c>
      <c r="AU12">
        <f>AV12/AW12*100</f>
        <v>1112.1082829227428</v>
      </c>
      <c r="AV12">
        <v>1141657</v>
      </c>
      <c r="AW12">
        <v>102657</v>
      </c>
      <c r="BE12" t="s">
        <v>118</v>
      </c>
      <c r="BF12">
        <f>BG12/BH12*100</f>
        <v>6.1288442982077749</v>
      </c>
      <c r="BG12">
        <v>46176</v>
      </c>
      <c r="BH12">
        <v>753421</v>
      </c>
      <c r="BP12" t="s">
        <v>118</v>
      </c>
      <c r="BQ12">
        <f>BR12/(BS12-BT12-BU12-BV12-BW12)*100</f>
        <v>128.26021082163237</v>
      </c>
      <c r="BR12">
        <v>753421</v>
      </c>
      <c r="BS12">
        <v>675569</v>
      </c>
      <c r="BT12">
        <v>0</v>
      </c>
      <c r="BU12">
        <v>0</v>
      </c>
      <c r="BV12">
        <v>0</v>
      </c>
      <c r="BW12">
        <v>88153</v>
      </c>
      <c r="CA12" t="s">
        <v>118</v>
      </c>
      <c r="CB12">
        <f>(CC12-CD12-CE12-CF12-CG12)/CH12*100</f>
        <v>99.10263439817119</v>
      </c>
      <c r="CC12">
        <v>675569</v>
      </c>
      <c r="CD12">
        <v>0</v>
      </c>
      <c r="CE12">
        <v>0</v>
      </c>
      <c r="CF12">
        <v>0</v>
      </c>
      <c r="CG12">
        <v>88153</v>
      </c>
      <c r="CH12">
        <v>592735</v>
      </c>
      <c r="CL12" t="s">
        <v>118</v>
      </c>
      <c r="CM12">
        <f>CN12/CO12*100</f>
        <v>53.75965984414912</v>
      </c>
      <c r="CN12">
        <f>665050*10/366</f>
        <v>18170.765027322403</v>
      </c>
      <c r="CO12">
        <v>33800</v>
      </c>
      <c r="CW12" t="s">
        <v>118</v>
      </c>
      <c r="CX12">
        <f>CY12/CZ12*100</f>
        <v>89.126381475077068</v>
      </c>
      <c r="CY12">
        <v>592735</v>
      </c>
      <c r="CZ12">
        <v>665050</v>
      </c>
      <c r="DH12" t="s">
        <v>118</v>
      </c>
      <c r="DI12">
        <f>DJ12/DK12*100</f>
        <v>50.998295745211166</v>
      </c>
      <c r="DJ12">
        <v>7255398</v>
      </c>
      <c r="DK12">
        <v>14226746</v>
      </c>
      <c r="DS12" t="s">
        <v>118</v>
      </c>
      <c r="DT12">
        <f>SUM(DX12:DZ12)/SUM(DU12:DW12)*100</f>
        <v>9.2798480362031395</v>
      </c>
      <c r="DU12">
        <v>0</v>
      </c>
      <c r="DV12">
        <v>596</v>
      </c>
      <c r="DW12">
        <v>35202</v>
      </c>
      <c r="DX12">
        <v>0</v>
      </c>
      <c r="DY12">
        <v>0</v>
      </c>
      <c r="DZ12">
        <v>3322</v>
      </c>
      <c r="ED12">
        <f>SUM(EH12:EJ12)/SUM(EE12:EG12)*100</f>
        <v>0.60897256829990498</v>
      </c>
      <c r="EE12">
        <v>0</v>
      </c>
      <c r="EF12">
        <v>596</v>
      </c>
      <c r="EG12">
        <v>35202</v>
      </c>
      <c r="EH12">
        <v>0</v>
      </c>
      <c r="EI12">
        <v>0</v>
      </c>
      <c r="EJ12">
        <v>218</v>
      </c>
    </row>
    <row r="13" spans="1:144">
      <c r="B13" t="s">
        <v>105</v>
      </c>
      <c r="C13" t="s">
        <v>106</v>
      </c>
      <c r="D13" t="s">
        <v>106</v>
      </c>
      <c r="E13" t="s">
        <v>107</v>
      </c>
      <c r="F13" t="s">
        <v>107</v>
      </c>
      <c r="G13" t="s">
        <v>108</v>
      </c>
      <c r="I13" t="s">
        <v>119</v>
      </c>
      <c r="J13">
        <f>SUM(K13,N13)/O13*100</f>
        <v>97.937984103041558</v>
      </c>
      <c r="K13">
        <v>6243171</v>
      </c>
      <c r="N13">
        <v>2370983</v>
      </c>
      <c r="O13">
        <v>8795519</v>
      </c>
      <c r="Q13" t="s">
        <v>119</v>
      </c>
      <c r="R13">
        <v>76038</v>
      </c>
      <c r="S13">
        <v>71.95</v>
      </c>
      <c r="T13">
        <f>R13/S13</f>
        <v>1056.8172341904099</v>
      </c>
      <c r="U13">
        <v>55781</v>
      </c>
      <c r="V13">
        <v>25.27</v>
      </c>
      <c r="W13">
        <f>U13/V13</f>
        <v>2207.4000791452318</v>
      </c>
      <c r="X13" t="s">
        <v>119</v>
      </c>
      <c r="Y13">
        <f>SUM(Z13:AA13)/SUM(AB13:AC13)*100</f>
        <v>139.12483836840249</v>
      </c>
      <c r="Z13">
        <v>850276</v>
      </c>
      <c r="AA13">
        <v>96552</v>
      </c>
      <c r="AB13">
        <v>676882</v>
      </c>
      <c r="AC13">
        <v>3678</v>
      </c>
      <c r="AI13" t="s">
        <v>119</v>
      </c>
      <c r="AJ13">
        <f>AK13/SUM(AL13:AM13)*100</f>
        <v>0</v>
      </c>
      <c r="AK13">
        <v>0</v>
      </c>
      <c r="AL13">
        <v>850276</v>
      </c>
      <c r="AM13">
        <v>0</v>
      </c>
      <c r="AT13" t="s">
        <v>119</v>
      </c>
      <c r="AU13">
        <f>AV13/AW13*100</f>
        <v>861.14620124262035</v>
      </c>
      <c r="AV13">
        <v>1336120</v>
      </c>
      <c r="AW13">
        <v>155156</v>
      </c>
      <c r="BE13" t="s">
        <v>119</v>
      </c>
      <c r="BF13">
        <f>BG13/BH13*100</f>
        <v>4.5599463830480236</v>
      </c>
      <c r="BG13">
        <v>36400</v>
      </c>
      <c r="BH13">
        <v>798255</v>
      </c>
      <c r="BP13" t="s">
        <v>119</v>
      </c>
      <c r="BQ13">
        <f>BR13/(BS13-BT13-BU13-BV13-BW13)*100</f>
        <v>134.22863369306774</v>
      </c>
      <c r="BR13">
        <v>798255</v>
      </c>
      <c r="BS13">
        <v>680560</v>
      </c>
      <c r="BT13">
        <v>0</v>
      </c>
      <c r="BU13">
        <v>0</v>
      </c>
      <c r="BV13">
        <v>0</v>
      </c>
      <c r="BW13">
        <v>85862</v>
      </c>
      <c r="CA13" t="s">
        <v>119</v>
      </c>
      <c r="CB13">
        <f>(CC13-CD13-CE13-CF13-CG13)/CH13*100</f>
        <v>98.478031558779847</v>
      </c>
      <c r="CC13">
        <v>680560</v>
      </c>
      <c r="CD13">
        <v>0</v>
      </c>
      <c r="CE13">
        <v>0</v>
      </c>
      <c r="CF13">
        <v>0</v>
      </c>
      <c r="CG13">
        <v>85862</v>
      </c>
      <c r="CH13">
        <v>603889</v>
      </c>
      <c r="CL13" t="s">
        <v>119</v>
      </c>
      <c r="CM13">
        <f>CN13/CO13*100</f>
        <v>54.844856934424904</v>
      </c>
      <c r="CN13">
        <f>676621*10/365</f>
        <v>18537.561643835616</v>
      </c>
      <c r="CO13">
        <v>33800</v>
      </c>
      <c r="CW13" t="s">
        <v>119</v>
      </c>
      <c r="CX13">
        <f>CY13/CZ13*100</f>
        <v>89.25070312627011</v>
      </c>
      <c r="CY13">
        <v>603889</v>
      </c>
      <c r="CZ13">
        <v>676621</v>
      </c>
      <c r="DH13" t="s">
        <v>119</v>
      </c>
      <c r="DI13">
        <f>DJ13/DK13*100</f>
        <v>51.442420977295342</v>
      </c>
      <c r="DJ13">
        <v>7486058</v>
      </c>
      <c r="DK13">
        <v>14552305</v>
      </c>
      <c r="DS13" t="s">
        <v>119</v>
      </c>
      <c r="DT13">
        <f>SUM(DX13:DZ13)/SUM(DU13:DW13)*100</f>
        <v>10.584163898117387</v>
      </c>
      <c r="DU13">
        <v>0</v>
      </c>
      <c r="DV13">
        <v>596</v>
      </c>
      <c r="DW13">
        <v>35524</v>
      </c>
      <c r="DX13">
        <v>0</v>
      </c>
      <c r="DY13">
        <v>0</v>
      </c>
      <c r="DZ13">
        <v>3823</v>
      </c>
      <c r="ED13">
        <f>SUM(EH13:EJ13)/SUM(EE13:EG13)*100</f>
        <v>0.48172757475083056</v>
      </c>
      <c r="EE13">
        <v>0</v>
      </c>
      <c r="EF13">
        <v>596</v>
      </c>
      <c r="EG13">
        <v>35524</v>
      </c>
      <c r="EH13">
        <v>0</v>
      </c>
      <c r="EI13">
        <v>0</v>
      </c>
      <c r="EJ13">
        <v>174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飯沼しほ</cp:lastModifiedBy>
  <cp:lastPrinted>2022-01-26T02:18:46Z</cp:lastPrinted>
  <dcterms:created xsi:type="dcterms:W3CDTF">2020-12-04T02:08:08Z</dcterms:created>
  <dcterms:modified xsi:type="dcterms:W3CDTF">2022-01-26T04:37:45Z</dcterms:modified>
  <cp:category/>
</cp:coreProperties>
</file>