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P6" i="5"/>
  <c r="Z10" i="4" s="1"/>
  <c r="O6" i="5"/>
  <c r="N6" i="5"/>
  <c r="M6" i="5"/>
  <c r="L6" i="5"/>
  <c r="Z8" i="4" s="1"/>
  <c r="K6" i="5"/>
  <c r="R8" i="4" s="1"/>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B10" i="4"/>
  <c r="AQ8" i="4"/>
  <c r="AI8" i="4"/>
  <c r="J8"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<sst xmlns="http://schemas.openxmlformats.org/spreadsheetml/2006/main" count="217" uniqueCount="106">
  <si>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</si>
  <si>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</si>
  <si>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</si>
  <si>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</si>
  <si>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</si>
  <si>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</si>
  <si>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</si>
  <si>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</si>
  <si>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</si>
  <si>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</si>
  <si>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</si>
  <si>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</si>
  <si>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</si>
  <si>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</si>
  <si>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</si>
  <si>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</si>
  <si>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</si>
  <si>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</si>
  <si>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</si>
  <si>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</si>
  <si>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</si>
  <si>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</si>
  <si>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</si>
  <si>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</si>
  <si>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</si>
  <si>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</si>
  <si>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</si>
  <si>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</si>
  <si>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</si>
  <si>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</si>
  <si>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</si>
  <si>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</si>
  <si>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</si>
  <si>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</si>
  <si>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</si>
  <si>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</si>
  <si>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</si>
  <si>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</si>
  <si>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</si>
  <si>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</si>
  <si>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</si>
  <si>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</si>
  <si>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</si>
  <si>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</si>
  <si>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</si>
  <si>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</si>
  <si>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</si>
  <si>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</si>
  <si>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</si>
  <si>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</si>
  <si>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</si>
  <si>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</si>
  <si>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</si>
  <si>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</si>
  <si>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</si>
  <si>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</si>
  <si>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</si>
  <si>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</si>
  <si>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</si>
  <si>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</si>
  <si>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</si>
  <si>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</si>
  <si>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</si>
  <si>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</si>
  <si>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</si>
  <si>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</si>
  <si>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</si>
  <si>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</si>
  <si>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</si>
  <si>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</si>
  <si>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</si>
  <si>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</si>
  <si>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</si>
  <si>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</si>
  <si>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</si>
  <si>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</si>
  <si>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</si>
  <si>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</si>
  <si>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</si>
  <si>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</si>
  <si>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</si>
  <si>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</si>
  <si>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</si>
  <si>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</si>
  <si>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</si>
  <si>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</si>
  <si>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</si>
  <si>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</si>
  <si>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</si>
  <si>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</si>
  <si>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</si>
  <si>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</si>
  <si>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山梨県　甲斐市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</si>
  <si>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</si>
  <si>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</si>
  <si>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</si>
  <si>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</si>
  <si>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</si>
  <si>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</si>
  <si>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</si>
  <si>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</si>
  <si>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</si>
  <si>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</si>
  <si>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［②管路経年化率］
　本水道事業は、昭和40年代後半から50年代にかけて、事業の大規模な拡張が行われたことから、徐々に同率は悪化しており、近年中にピークを迎えることとなる。
［③管路更新率］
　事業の効率化、経費削減のために、下水道管の布設工事に併せ、老朽化した上水道管の布設替工事を執行しており、類似団体と比較すると老朽化対策は進んでいるように見えるが、各事業体の状況が異なるため、一概には本事業の対策が進んでいるとみることはできない。</t>
    <phoneticPr fontId="4"/>
  </si>
  <si>
    <t>　大口需要企業の撤退に続き、節水意識の定着、ミネラルウォーターの普及により、有収水量、給水収益は引き続き減少すると予測される中、老朽化対策が重要な課題となる。
　経営・施設整備は上記企業の水需要を前提に行われてきていたため、同企業が撤退の際には経営についての見直しを行ったが、更なる経営・施設整備・老朽化対策の見直しなどが必要である。
　平成27年度には甲斐市第2次水道ビジョンを策定し、平成28年度にはアセットマネジメント手法を取り入れた資産管理及び経営戦略を策定予定である。今後は、両施策を基に健全な水道事業運営に努めていく。</t>
    <phoneticPr fontId="4"/>
  </si>
  <si>
    <t>［①経常収支比率］
　節水意識の定着、ミネラルウォーターの普及などにより、有収水量、給水収益が引き続き減少傾向にある中、大口需要企業が平成26年度途中で撤退したことにより、給水収益が大幅に落ち込み、経営及び効率性に影響が出ている。
［③流動比率］
　平成27年度は、流動負債の未払金が例年より少額であったため若干増加している。しかし、上記企業の撤退により給水収益が減少している中、管路の耐震化事業を進めているため、流動資産（保有現金）が減少し右肩下がりの傾向にある。
［⑤料金回収率・⑥給水原価］
　給水に係る費用は変化がないが、上記企業の撤退により年々有収水量が減少しているため、給水原価は増加傾向にある。そのため、料金回収率も平成25年度に水道料金の改定を行ったことにより数値は向上したが、平成26年度以降の給水収益の減少が要因となり悪化している。
［⑧有収率］
　漏水調査、老朽管の更新促進及び修繕を積極的に行い、近年は有収率は向上してきたが、上記企業には専用の配水管を布設しており、有収率は極めて100％に近かったため、この撤退により有収率に影響が生じた。</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</si>
</sst>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1.68</c:v>
                </c:pt>
                <c:pt idx="1">
                  <c:v>1.77</c:v>
                </c:pt>
                <c:pt idx="2">
                  <c:v>1.33</c:v>
                </c:pt>
                <c:pt idx="3">
                  <c:v>1.93</c:v>
                </c:pt>
                <c:pt idx="4">
                  <c:v>1.1399999999999999</c:v>
                </c:pt>
              </c:numCache>
            </c:numRef>
          </c:val>
        </c:ser>
        <c:dLbls>
          <c:showLegendKey val="0"/>
          <c:showVal val="0"/>
          <c:showCatName val="0"/>
          <c:showSerName val="0"/>
          <c:showPercent val="0"/>
          <c:showBubbleSize val="0"/>
        </c:dLbls>
        <c:gapWidth val="150"/>
        <c:axId val="99914496"/>
        <c:axId val="9991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99914496"/>
        <c:axId val="99916416"/>
      </c:lineChart>
      <c:dateAx>
        <c:axId val="99914496"/>
        <c:scaling>
          <c:orientation val="minMax"/>
        </c:scaling>
        <c:delete val="1"/>
        <c:axPos val="b"/>
        <c:numFmt formatCode="ge" sourceLinked="1"/>
        <c:majorTickMark val="none"/>
        <c:minorTickMark val="none"/>
        <c:tickLblPos val="none"/>
        <c:crossAx val="99916416"/>
        <c:crosses val="autoZero"/>
        <c:auto val="1"/>
        <c:lblOffset val="100"/>
        <c:baseTimeUnit val="years"/>
      </c:dateAx>
      <c:valAx>
        <c:axId val="9991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1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64.16</c:v>
                </c:pt>
                <c:pt idx="1">
                  <c:v>62.14</c:v>
                </c:pt>
                <c:pt idx="2">
                  <c:v>61.43</c:v>
                </c:pt>
                <c:pt idx="3">
                  <c:v>58.54</c:v>
                </c:pt>
                <c:pt idx="4">
                  <c:v>55.67</c:v>
                </c:pt>
              </c:numCache>
            </c:numRef>
          </c:val>
        </c:ser>
        <c:dLbls>
          <c:showLegendKey val="0"/>
          <c:showVal val="0"/>
          <c:showCatName val="0"/>
          <c:showSerName val="0"/>
          <c:showPercent val="0"/>
          <c:showBubbleSize val="0"/>
        </c:dLbls>
        <c:gapWidth val="150"/>
        <c:axId val="100926592"/>
        <c:axId val="10092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100926592"/>
        <c:axId val="100928512"/>
      </c:lineChart>
      <c:dateAx>
        <c:axId val="100926592"/>
        <c:scaling>
          <c:orientation val="minMax"/>
        </c:scaling>
        <c:delete val="1"/>
        <c:axPos val="b"/>
        <c:numFmt formatCode="ge" sourceLinked="1"/>
        <c:majorTickMark val="none"/>
        <c:minorTickMark val="none"/>
        <c:tickLblPos val="none"/>
        <c:crossAx val="100928512"/>
        <c:crosses val="autoZero"/>
        <c:auto val="1"/>
        <c:lblOffset val="100"/>
        <c:baseTimeUnit val="years"/>
      </c:dateAx>
      <c:valAx>
        <c:axId val="10092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2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85.25</c:v>
                </c:pt>
                <c:pt idx="1">
                  <c:v>87.95</c:v>
                </c:pt>
                <c:pt idx="2">
                  <c:v>88.46</c:v>
                </c:pt>
                <c:pt idx="3">
                  <c:v>88.14</c:v>
                </c:pt>
                <c:pt idx="4">
                  <c:v>86.63</c:v>
                </c:pt>
              </c:numCache>
            </c:numRef>
          </c:val>
        </c:ser>
        <c:dLbls>
          <c:showLegendKey val="0"/>
          <c:showVal val="0"/>
          <c:showCatName val="0"/>
          <c:showSerName val="0"/>
          <c:showPercent val="0"/>
          <c:showBubbleSize val="0"/>
        </c:dLbls>
        <c:gapWidth val="150"/>
        <c:axId val="100971264"/>
        <c:axId val="10097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100971264"/>
        <c:axId val="100973184"/>
      </c:lineChart>
      <c:dateAx>
        <c:axId val="100971264"/>
        <c:scaling>
          <c:orientation val="minMax"/>
        </c:scaling>
        <c:delete val="1"/>
        <c:axPos val="b"/>
        <c:numFmt formatCode="ge" sourceLinked="1"/>
        <c:majorTickMark val="none"/>
        <c:minorTickMark val="none"/>
        <c:tickLblPos val="none"/>
        <c:crossAx val="100973184"/>
        <c:crosses val="autoZero"/>
        <c:auto val="1"/>
        <c:lblOffset val="100"/>
        <c:baseTimeUnit val="years"/>
      </c:dateAx>
      <c:valAx>
        <c:axId val="10097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7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127.32</c:v>
                </c:pt>
                <c:pt idx="1">
                  <c:v>124.63</c:v>
                </c:pt>
                <c:pt idx="2">
                  <c:v>131.34</c:v>
                </c:pt>
                <c:pt idx="3">
                  <c:v>110.6</c:v>
                </c:pt>
                <c:pt idx="4">
                  <c:v>104.16</c:v>
                </c:pt>
              </c:numCache>
            </c:numRef>
          </c:val>
        </c:ser>
        <c:dLbls>
          <c:showLegendKey val="0"/>
          <c:showVal val="0"/>
          <c:showCatName val="0"/>
          <c:showSerName val="0"/>
          <c:showPercent val="0"/>
          <c:showBubbleSize val="0"/>
        </c:dLbls>
        <c:gapWidth val="150"/>
        <c:axId val="99504512"/>
        <c:axId val="9950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99504512"/>
        <c:axId val="99506432"/>
      </c:lineChart>
      <c:dateAx>
        <c:axId val="99504512"/>
        <c:scaling>
          <c:orientation val="minMax"/>
        </c:scaling>
        <c:delete val="1"/>
        <c:axPos val="b"/>
        <c:numFmt formatCode="ge" sourceLinked="1"/>
        <c:majorTickMark val="none"/>
        <c:minorTickMark val="none"/>
        <c:tickLblPos val="none"/>
        <c:crossAx val="99506432"/>
        <c:crosses val="autoZero"/>
        <c:auto val="1"/>
        <c:lblOffset val="100"/>
        <c:baseTimeUnit val="years"/>
      </c:dateAx>
      <c:valAx>
        <c:axId val="99506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50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35.17</c:v>
                </c:pt>
                <c:pt idx="1">
                  <c:v>35.47</c:v>
                </c:pt>
                <c:pt idx="2">
                  <c:v>35.69</c:v>
                </c:pt>
                <c:pt idx="3">
                  <c:v>46.92</c:v>
                </c:pt>
                <c:pt idx="4">
                  <c:v>47.43</c:v>
                </c:pt>
              </c:numCache>
            </c:numRef>
          </c:val>
        </c:ser>
        <c:dLbls>
          <c:showLegendKey val="0"/>
          <c:showVal val="0"/>
          <c:showCatName val="0"/>
          <c:showSerName val="0"/>
          <c:showPercent val="0"/>
          <c:showBubbleSize val="0"/>
        </c:dLbls>
        <c:gapWidth val="150"/>
        <c:axId val="99536896"/>
        <c:axId val="9953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99536896"/>
        <c:axId val="99538816"/>
      </c:lineChart>
      <c:dateAx>
        <c:axId val="99536896"/>
        <c:scaling>
          <c:orientation val="minMax"/>
        </c:scaling>
        <c:delete val="1"/>
        <c:axPos val="b"/>
        <c:numFmt formatCode="ge" sourceLinked="1"/>
        <c:majorTickMark val="none"/>
        <c:minorTickMark val="none"/>
        <c:tickLblPos val="none"/>
        <c:crossAx val="99538816"/>
        <c:crosses val="autoZero"/>
        <c:auto val="1"/>
        <c:lblOffset val="100"/>
        <c:baseTimeUnit val="years"/>
      </c:dateAx>
      <c:valAx>
        <c:axId val="9953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3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1.86</c:v>
                </c:pt>
                <c:pt idx="1">
                  <c:v>1.99</c:v>
                </c:pt>
                <c:pt idx="2">
                  <c:v>2.12</c:v>
                </c:pt>
                <c:pt idx="3">
                  <c:v>3.21</c:v>
                </c:pt>
                <c:pt idx="4">
                  <c:v>4.2699999999999996</c:v>
                </c:pt>
              </c:numCache>
            </c:numRef>
          </c:val>
        </c:ser>
        <c:dLbls>
          <c:showLegendKey val="0"/>
          <c:showVal val="0"/>
          <c:showCatName val="0"/>
          <c:showSerName val="0"/>
          <c:showPercent val="0"/>
          <c:showBubbleSize val="0"/>
        </c:dLbls>
        <c:gapWidth val="150"/>
        <c:axId val="100639872"/>
        <c:axId val="10064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100639872"/>
        <c:axId val="100641792"/>
      </c:lineChart>
      <c:dateAx>
        <c:axId val="100639872"/>
        <c:scaling>
          <c:orientation val="minMax"/>
        </c:scaling>
        <c:delete val="1"/>
        <c:axPos val="b"/>
        <c:numFmt formatCode="ge" sourceLinked="1"/>
        <c:majorTickMark val="none"/>
        <c:minorTickMark val="none"/>
        <c:tickLblPos val="none"/>
        <c:crossAx val="100641792"/>
        <c:crosses val="autoZero"/>
        <c:auto val="1"/>
        <c:lblOffset val="100"/>
        <c:baseTimeUnit val="years"/>
      </c:dateAx>
      <c:valAx>
        <c:axId val="10064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3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681216"/>
        <c:axId val="10068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100681216"/>
        <c:axId val="100683136"/>
      </c:lineChart>
      <c:dateAx>
        <c:axId val="100681216"/>
        <c:scaling>
          <c:orientation val="minMax"/>
        </c:scaling>
        <c:delete val="1"/>
        <c:axPos val="b"/>
        <c:numFmt formatCode="ge" sourceLinked="1"/>
        <c:majorTickMark val="none"/>
        <c:minorTickMark val="none"/>
        <c:tickLblPos val="none"/>
        <c:crossAx val="100683136"/>
        <c:crosses val="autoZero"/>
        <c:auto val="1"/>
        <c:lblOffset val="100"/>
        <c:baseTimeUnit val="years"/>
      </c:dateAx>
      <c:valAx>
        <c:axId val="100683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68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825.49</c:v>
                </c:pt>
                <c:pt idx="1">
                  <c:v>697.54</c:v>
                </c:pt>
                <c:pt idx="2">
                  <c:v>776.1</c:v>
                </c:pt>
                <c:pt idx="3">
                  <c:v>390.99</c:v>
                </c:pt>
                <c:pt idx="4">
                  <c:v>472.47</c:v>
                </c:pt>
              </c:numCache>
            </c:numRef>
          </c:val>
        </c:ser>
        <c:dLbls>
          <c:showLegendKey val="0"/>
          <c:showVal val="0"/>
          <c:showCatName val="0"/>
          <c:showSerName val="0"/>
          <c:showPercent val="0"/>
          <c:showBubbleSize val="0"/>
        </c:dLbls>
        <c:gapWidth val="150"/>
        <c:axId val="100725888"/>
        <c:axId val="10072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100725888"/>
        <c:axId val="100727808"/>
      </c:lineChart>
      <c:dateAx>
        <c:axId val="100725888"/>
        <c:scaling>
          <c:orientation val="minMax"/>
        </c:scaling>
        <c:delete val="1"/>
        <c:axPos val="b"/>
        <c:numFmt formatCode="ge" sourceLinked="1"/>
        <c:majorTickMark val="none"/>
        <c:minorTickMark val="none"/>
        <c:tickLblPos val="none"/>
        <c:crossAx val="100727808"/>
        <c:crosses val="autoZero"/>
        <c:auto val="1"/>
        <c:lblOffset val="100"/>
        <c:baseTimeUnit val="years"/>
      </c:dateAx>
      <c:valAx>
        <c:axId val="100727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72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72.3</c:v>
                </c:pt>
                <c:pt idx="1">
                  <c:v>62.41</c:v>
                </c:pt>
                <c:pt idx="2">
                  <c:v>50.74</c:v>
                </c:pt>
                <c:pt idx="3">
                  <c:v>40.799999999999997</c:v>
                </c:pt>
                <c:pt idx="4">
                  <c:v>33.82</c:v>
                </c:pt>
              </c:numCache>
            </c:numRef>
          </c:val>
        </c:ser>
        <c:dLbls>
          <c:showLegendKey val="0"/>
          <c:showVal val="0"/>
          <c:showCatName val="0"/>
          <c:showSerName val="0"/>
          <c:showPercent val="0"/>
          <c:showBubbleSize val="0"/>
        </c:dLbls>
        <c:gapWidth val="150"/>
        <c:axId val="100758272"/>
        <c:axId val="10076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100758272"/>
        <c:axId val="100760192"/>
      </c:lineChart>
      <c:dateAx>
        <c:axId val="100758272"/>
        <c:scaling>
          <c:orientation val="minMax"/>
        </c:scaling>
        <c:delete val="1"/>
        <c:axPos val="b"/>
        <c:numFmt formatCode="ge" sourceLinked="1"/>
        <c:majorTickMark val="none"/>
        <c:minorTickMark val="none"/>
        <c:tickLblPos val="none"/>
        <c:crossAx val="100760192"/>
        <c:crosses val="autoZero"/>
        <c:auto val="1"/>
        <c:lblOffset val="100"/>
        <c:baseTimeUnit val="years"/>
      </c:dateAx>
      <c:valAx>
        <c:axId val="100760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75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115.74</c:v>
                </c:pt>
                <c:pt idx="1">
                  <c:v>113.77</c:v>
                </c:pt>
                <c:pt idx="2">
                  <c:v>122.85</c:v>
                </c:pt>
                <c:pt idx="3">
                  <c:v>103.77</c:v>
                </c:pt>
                <c:pt idx="4">
                  <c:v>96.48</c:v>
                </c:pt>
              </c:numCache>
            </c:numRef>
          </c:val>
        </c:ser>
        <c:dLbls>
          <c:showLegendKey val="0"/>
          <c:showVal val="0"/>
          <c:showCatName val="0"/>
          <c:showSerName val="0"/>
          <c:showPercent val="0"/>
          <c:showBubbleSize val="0"/>
        </c:dLbls>
        <c:gapWidth val="150"/>
        <c:axId val="100784384"/>
        <c:axId val="10086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100784384"/>
        <c:axId val="100860288"/>
      </c:lineChart>
      <c:dateAx>
        <c:axId val="100784384"/>
        <c:scaling>
          <c:orientation val="minMax"/>
        </c:scaling>
        <c:delete val="1"/>
        <c:axPos val="b"/>
        <c:numFmt formatCode="ge" sourceLinked="1"/>
        <c:majorTickMark val="none"/>
        <c:minorTickMark val="none"/>
        <c:tickLblPos val="none"/>
        <c:crossAx val="100860288"/>
        <c:crosses val="autoZero"/>
        <c:auto val="1"/>
        <c:lblOffset val="100"/>
        <c:baseTimeUnit val="years"/>
      </c:dateAx>
      <c:valAx>
        <c:axId val="10086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8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92.64</c:v>
                </c:pt>
                <c:pt idx="1">
                  <c:v>93.09</c:v>
                </c:pt>
                <c:pt idx="2">
                  <c:v>88.04</c:v>
                </c:pt>
                <c:pt idx="3">
                  <c:v>107.89</c:v>
                </c:pt>
                <c:pt idx="4">
                  <c:v>110.63</c:v>
                </c:pt>
              </c:numCache>
            </c:numRef>
          </c:val>
        </c:ser>
        <c:dLbls>
          <c:showLegendKey val="0"/>
          <c:showVal val="0"/>
          <c:showCatName val="0"/>
          <c:showSerName val="0"/>
          <c:showPercent val="0"/>
          <c:showBubbleSize val="0"/>
        </c:dLbls>
        <c:gapWidth val="150"/>
        <c:axId val="100881920"/>
        <c:axId val="10088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100881920"/>
        <c:axId val="100883840"/>
      </c:lineChart>
      <c:dateAx>
        <c:axId val="100881920"/>
        <c:scaling>
          <c:orientation val="minMax"/>
        </c:scaling>
        <c:delete val="1"/>
        <c:axPos val="b"/>
        <c:numFmt formatCode="ge" sourceLinked="1"/>
        <c:majorTickMark val="none"/>
        <c:minorTickMark val="none"/>
        <c:tickLblPos val="none"/>
        <c:crossAx val="100883840"/>
        <c:crosses val="autoZero"/>
        <c:auto val="1"/>
        <c:lblOffset val="100"/>
        <c:baseTimeUnit val="years"/>
      </c:dateAx>
      <c:valAx>
        <c:axId val="10088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Z13" zoomScale="85" zoomScaleNormal="85"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山梨県　甲斐市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74977</v>
      </c>
      <c r="AJ8" s="56"/>
      <c r="AK8" s="56"/>
      <c r="AL8" s="56"/>
      <c r="AM8" s="56"/>
      <c r="AN8" s="56"/>
      <c r="AO8" s="56"/>
      <c r="AP8" s="57"/>
      <c r="AQ8" s="47">
        <f>データ!R6</f>
        <v>71.95</v>
      </c>
      <c r="AR8" s="47"/>
      <c r="AS8" s="47"/>
      <c r="AT8" s="47"/>
      <c r="AU8" s="47"/>
      <c r="AV8" s="47"/>
      <c r="AW8" s="47"/>
      <c r="AX8" s="47"/>
      <c r="AY8" s="47">
        <f>データ!S6</f>
        <v>1042.07</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96.32</v>
      </c>
      <c r="K10" s="47"/>
      <c r="L10" s="47"/>
      <c r="M10" s="47"/>
      <c r="N10" s="47"/>
      <c r="O10" s="47"/>
      <c r="P10" s="47"/>
      <c r="Q10" s="47"/>
      <c r="R10" s="47">
        <f>データ!O6</f>
        <v>99.01</v>
      </c>
      <c r="S10" s="47"/>
      <c r="T10" s="47"/>
      <c r="U10" s="47"/>
      <c r="V10" s="47"/>
      <c r="W10" s="47"/>
      <c r="X10" s="47"/>
      <c r="Y10" s="47"/>
      <c r="Z10" s="78">
        <f>データ!P6</f>
        <v>1846</v>
      </c>
      <c r="AA10" s="78"/>
      <c r="AB10" s="78"/>
      <c r="AC10" s="78"/>
      <c r="AD10" s="78"/>
      <c r="AE10" s="78"/>
      <c r="AF10" s="78"/>
      <c r="AG10" s="78"/>
      <c r="AH10" s="2"/>
      <c r="AI10" s="78">
        <f>データ!T6</f>
        <v>54889</v>
      </c>
      <c r="AJ10" s="78"/>
      <c r="AK10" s="78"/>
      <c r="AL10" s="78"/>
      <c r="AM10" s="78"/>
      <c r="AN10" s="78"/>
      <c r="AO10" s="78"/>
      <c r="AP10" s="78"/>
      <c r="AQ10" s="47">
        <f>データ!U6</f>
        <v>25.27</v>
      </c>
      <c r="AR10" s="47"/>
      <c r="AS10" s="47"/>
      <c r="AT10" s="47"/>
      <c r="AU10" s="47"/>
      <c r="AV10" s="47"/>
      <c r="AW10" s="47"/>
      <c r="AX10" s="47"/>
      <c r="AY10" s="47">
        <f>データ!V6</f>
        <v>2172.1</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103</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192104</v>
      </c>
      <c r="D6" s="31">
        <f t="shared" si="3"/>
        <v>46</v>
      </c>
      <c r="E6" s="31">
        <f t="shared" si="3"/>
        <v>1</v>
      </c>
      <c r="F6" s="31">
        <f t="shared" si="3"/>
        <v>0</v>
      </c>
      <c r="G6" s="31">
        <f t="shared" si="3"/>
        <v>1</v>
      </c>
      <c r="H6" s="31" t="str">
        <f t="shared" si="3"/>
        <v>山梨県　甲斐市</v>
      </c>
      <c r="I6" s="31" t="str">
        <f t="shared" si="3"/>
        <v>法適用</v>
      </c>
      <c r="J6" s="31" t="str">
        <f t="shared" si="3"/>
        <v>水道事業</v>
      </c>
      <c r="K6" s="31" t="str">
        <f t="shared" si="3"/>
        <v>末端給水事業</v>
      </c>
      <c r="L6" s="31" t="str">
        <f t="shared" si="3"/>
        <v>A4</v>
      </c>
      <c r="M6" s="32" t="str">
        <f t="shared" si="3"/>
        <v>-</v>
      </c>
      <c r="N6" s="32">
        <f t="shared" si="3"/>
        <v>96.32</v>
      </c>
      <c r="O6" s="32">
        <f t="shared" si="3"/>
        <v>99.01</v>
      </c>
      <c r="P6" s="32">
        <f t="shared" si="3"/>
        <v>1846</v>
      </c>
      <c r="Q6" s="32">
        <f t="shared" si="3"/>
        <v>74977</v>
      </c>
      <c r="R6" s="32">
        <f t="shared" si="3"/>
        <v>71.95</v>
      </c>
      <c r="S6" s="32">
        <f t="shared" si="3"/>
        <v>1042.07</v>
      </c>
      <c r="T6" s="32">
        <f t="shared" si="3"/>
        <v>54889</v>
      </c>
      <c r="U6" s="32">
        <f t="shared" si="3"/>
        <v>25.27</v>
      </c>
      <c r="V6" s="32">
        <f t="shared" si="3"/>
        <v>2172.1</v>
      </c>
      <c r="W6" s="33">
        <f>IF(W7="",NA(),W7)</f>
        <v>127.32</v>
      </c>
      <c r="X6" s="33">
        <f t="shared" ref="X6:AF6" si="4">IF(X7="",NA(),X7)</f>
        <v>124.63</v>
      </c>
      <c r="Y6" s="33">
        <f t="shared" si="4"/>
        <v>131.34</v>
      </c>
      <c r="Z6" s="33">
        <f t="shared" si="4"/>
        <v>110.6</v>
      </c>
      <c r="AA6" s="33">
        <f t="shared" si="4"/>
        <v>104.16</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825.49</v>
      </c>
      <c r="AT6" s="33">
        <f t="shared" ref="AT6:BB6" si="6">IF(AT7="",NA(),AT7)</f>
        <v>697.54</v>
      </c>
      <c r="AU6" s="33">
        <f t="shared" si="6"/>
        <v>776.1</v>
      </c>
      <c r="AV6" s="33">
        <f t="shared" si="6"/>
        <v>390.99</v>
      </c>
      <c r="AW6" s="33">
        <f t="shared" si="6"/>
        <v>472.47</v>
      </c>
      <c r="AX6" s="33">
        <f t="shared" si="6"/>
        <v>695.41</v>
      </c>
      <c r="AY6" s="33">
        <f t="shared" si="6"/>
        <v>701</v>
      </c>
      <c r="AZ6" s="33">
        <f t="shared" si="6"/>
        <v>739.59</v>
      </c>
      <c r="BA6" s="33">
        <f t="shared" si="6"/>
        <v>335.95</v>
      </c>
      <c r="BB6" s="33">
        <f t="shared" si="6"/>
        <v>346.59</v>
      </c>
      <c r="BC6" s="32" t="str">
        <f>IF(BC7="","",IF(BC7="-","【-】","【"&amp;SUBSTITUTE(TEXT(BC7,"#,##0.00"),"-","△")&amp;"】"))</f>
        <v>【262.74】</v>
      </c>
      <c r="BD6" s="33">
        <f>IF(BD7="",NA(),BD7)</f>
        <v>72.3</v>
      </c>
      <c r="BE6" s="33">
        <f t="shared" ref="BE6:BM6" si="7">IF(BE7="",NA(),BE7)</f>
        <v>62.41</v>
      </c>
      <c r="BF6" s="33">
        <f t="shared" si="7"/>
        <v>50.74</v>
      </c>
      <c r="BG6" s="33">
        <f t="shared" si="7"/>
        <v>40.799999999999997</v>
      </c>
      <c r="BH6" s="33">
        <f t="shared" si="7"/>
        <v>33.82</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115.74</v>
      </c>
      <c r="BP6" s="33">
        <f t="shared" ref="BP6:BX6" si="8">IF(BP7="",NA(),BP7)</f>
        <v>113.77</v>
      </c>
      <c r="BQ6" s="33">
        <f t="shared" si="8"/>
        <v>122.85</v>
      </c>
      <c r="BR6" s="33">
        <f t="shared" si="8"/>
        <v>103.77</v>
      </c>
      <c r="BS6" s="33">
        <f t="shared" si="8"/>
        <v>96.48</v>
      </c>
      <c r="BT6" s="33">
        <f t="shared" si="8"/>
        <v>99.61</v>
      </c>
      <c r="BU6" s="33">
        <f t="shared" si="8"/>
        <v>100.27</v>
      </c>
      <c r="BV6" s="33">
        <f t="shared" si="8"/>
        <v>99.46</v>
      </c>
      <c r="BW6" s="33">
        <f t="shared" si="8"/>
        <v>105.21</v>
      </c>
      <c r="BX6" s="33">
        <f t="shared" si="8"/>
        <v>105.71</v>
      </c>
      <c r="BY6" s="32" t="str">
        <f>IF(BY7="","",IF(BY7="-","【-】","【"&amp;SUBSTITUTE(TEXT(BY7,"#,##0.00"),"-","△")&amp;"】"))</f>
        <v>【104.99】</v>
      </c>
      <c r="BZ6" s="33">
        <f>IF(BZ7="",NA(),BZ7)</f>
        <v>92.64</v>
      </c>
      <c r="CA6" s="33">
        <f t="shared" ref="CA6:CI6" si="9">IF(CA7="",NA(),CA7)</f>
        <v>93.09</v>
      </c>
      <c r="CB6" s="33">
        <f t="shared" si="9"/>
        <v>88.04</v>
      </c>
      <c r="CC6" s="33">
        <f t="shared" si="9"/>
        <v>107.89</v>
      </c>
      <c r="CD6" s="33">
        <f t="shared" si="9"/>
        <v>110.63</v>
      </c>
      <c r="CE6" s="33">
        <f t="shared" si="9"/>
        <v>169.59</v>
      </c>
      <c r="CF6" s="33">
        <f t="shared" si="9"/>
        <v>169.62</v>
      </c>
      <c r="CG6" s="33">
        <f t="shared" si="9"/>
        <v>171.78</v>
      </c>
      <c r="CH6" s="33">
        <f t="shared" si="9"/>
        <v>162.59</v>
      </c>
      <c r="CI6" s="33">
        <f t="shared" si="9"/>
        <v>162.15</v>
      </c>
      <c r="CJ6" s="32" t="str">
        <f>IF(CJ7="","",IF(CJ7="-","【-】","【"&amp;SUBSTITUTE(TEXT(CJ7,"#,##0.00"),"-","△")&amp;"】"))</f>
        <v>【163.72】</v>
      </c>
      <c r="CK6" s="33">
        <f>IF(CK7="",NA(),CK7)</f>
        <v>64.16</v>
      </c>
      <c r="CL6" s="33">
        <f t="shared" ref="CL6:CT6" si="10">IF(CL7="",NA(),CL7)</f>
        <v>62.14</v>
      </c>
      <c r="CM6" s="33">
        <f t="shared" si="10"/>
        <v>61.43</v>
      </c>
      <c r="CN6" s="33">
        <f t="shared" si="10"/>
        <v>58.54</v>
      </c>
      <c r="CO6" s="33">
        <f t="shared" si="10"/>
        <v>55.67</v>
      </c>
      <c r="CP6" s="33">
        <f t="shared" si="10"/>
        <v>60.04</v>
      </c>
      <c r="CQ6" s="33">
        <f t="shared" si="10"/>
        <v>59.88</v>
      </c>
      <c r="CR6" s="33">
        <f t="shared" si="10"/>
        <v>59.68</v>
      </c>
      <c r="CS6" s="33">
        <f t="shared" si="10"/>
        <v>59.17</v>
      </c>
      <c r="CT6" s="33">
        <f t="shared" si="10"/>
        <v>59.34</v>
      </c>
      <c r="CU6" s="32" t="str">
        <f>IF(CU7="","",IF(CU7="-","【-】","【"&amp;SUBSTITUTE(TEXT(CU7,"#,##0.00"),"-","△")&amp;"】"))</f>
        <v>【59.76】</v>
      </c>
      <c r="CV6" s="33">
        <f>IF(CV7="",NA(),CV7)</f>
        <v>85.25</v>
      </c>
      <c r="CW6" s="33">
        <f t="shared" ref="CW6:DE6" si="11">IF(CW7="",NA(),CW7)</f>
        <v>87.95</v>
      </c>
      <c r="CX6" s="33">
        <f t="shared" si="11"/>
        <v>88.46</v>
      </c>
      <c r="CY6" s="33">
        <f t="shared" si="11"/>
        <v>88.14</v>
      </c>
      <c r="CZ6" s="33">
        <f t="shared" si="11"/>
        <v>86.63</v>
      </c>
      <c r="DA6" s="33">
        <f t="shared" si="11"/>
        <v>87.33</v>
      </c>
      <c r="DB6" s="33">
        <f t="shared" si="11"/>
        <v>87.65</v>
      </c>
      <c r="DC6" s="33">
        <f t="shared" si="11"/>
        <v>87.63</v>
      </c>
      <c r="DD6" s="33">
        <f t="shared" si="11"/>
        <v>87.6</v>
      </c>
      <c r="DE6" s="33">
        <f t="shared" si="11"/>
        <v>87.74</v>
      </c>
      <c r="DF6" s="32" t="str">
        <f>IF(DF7="","",IF(DF7="-","【-】","【"&amp;SUBSTITUTE(TEXT(DF7,"#,##0.00"),"-","△")&amp;"】"))</f>
        <v>【89.95】</v>
      </c>
      <c r="DG6" s="33">
        <f>IF(DG7="",NA(),DG7)</f>
        <v>35.17</v>
      </c>
      <c r="DH6" s="33">
        <f t="shared" ref="DH6:DP6" si="12">IF(DH7="",NA(),DH7)</f>
        <v>35.47</v>
      </c>
      <c r="DI6" s="33">
        <f t="shared" si="12"/>
        <v>35.69</v>
      </c>
      <c r="DJ6" s="33">
        <f t="shared" si="12"/>
        <v>46.92</v>
      </c>
      <c r="DK6" s="33">
        <f t="shared" si="12"/>
        <v>47.43</v>
      </c>
      <c r="DL6" s="33">
        <f t="shared" si="12"/>
        <v>37.71</v>
      </c>
      <c r="DM6" s="33">
        <f t="shared" si="12"/>
        <v>38.69</v>
      </c>
      <c r="DN6" s="33">
        <f t="shared" si="12"/>
        <v>39.65</v>
      </c>
      <c r="DO6" s="33">
        <f t="shared" si="12"/>
        <v>45.25</v>
      </c>
      <c r="DP6" s="33">
        <f t="shared" si="12"/>
        <v>46.27</v>
      </c>
      <c r="DQ6" s="32" t="str">
        <f>IF(DQ7="","",IF(DQ7="-","【-】","【"&amp;SUBSTITUTE(TEXT(DQ7,"#,##0.00"),"-","△")&amp;"】"))</f>
        <v>【47.18】</v>
      </c>
      <c r="DR6" s="33">
        <f>IF(DR7="",NA(),DR7)</f>
        <v>1.86</v>
      </c>
      <c r="DS6" s="33">
        <f t="shared" ref="DS6:EA6" si="13">IF(DS7="",NA(),DS7)</f>
        <v>1.99</v>
      </c>
      <c r="DT6" s="33">
        <f t="shared" si="13"/>
        <v>2.12</v>
      </c>
      <c r="DU6" s="33">
        <f t="shared" si="13"/>
        <v>3.21</v>
      </c>
      <c r="DV6" s="33">
        <f t="shared" si="13"/>
        <v>4.2699999999999996</v>
      </c>
      <c r="DW6" s="33">
        <f t="shared" si="13"/>
        <v>7.67</v>
      </c>
      <c r="DX6" s="33">
        <f t="shared" si="13"/>
        <v>8.4</v>
      </c>
      <c r="DY6" s="33">
        <f t="shared" si="13"/>
        <v>9.7100000000000009</v>
      </c>
      <c r="DZ6" s="33">
        <f t="shared" si="13"/>
        <v>10.71</v>
      </c>
      <c r="EA6" s="33">
        <f t="shared" si="13"/>
        <v>10.93</v>
      </c>
      <c r="EB6" s="32" t="str">
        <f>IF(EB7="","",IF(EB7="-","【-】","【"&amp;SUBSTITUTE(TEXT(EB7,"#,##0.00"),"-","△")&amp;"】"))</f>
        <v>【13.18】</v>
      </c>
      <c r="EC6" s="33">
        <f>IF(EC7="",NA(),EC7)</f>
        <v>1.68</v>
      </c>
      <c r="ED6" s="33">
        <f t="shared" ref="ED6:EL6" si="14">IF(ED7="",NA(),ED7)</f>
        <v>1.77</v>
      </c>
      <c r="EE6" s="33">
        <f t="shared" si="14"/>
        <v>1.33</v>
      </c>
      <c r="EF6" s="33">
        <f t="shared" si="14"/>
        <v>1.93</v>
      </c>
      <c r="EG6" s="33">
        <f t="shared" si="14"/>
        <v>1.1399999999999999</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192104</v>
      </c>
      <c r="D7" s="35">
        <v>46</v>
      </c>
      <c r="E7" s="35">
        <v>1</v>
      </c>
      <c r="F7" s="35">
        <v>0</v>
      </c>
      <c r="G7" s="35">
        <v>1</v>
      </c>
      <c r="H7" s="35" t="s">
        <v>92</v>
      </c>
      <c r="I7" s="35" t="s">
        <v>93</v>
      </c>
      <c r="J7" s="35" t="s">
        <v>94</v>
      </c>
      <c r="K7" s="35" t="s">
        <v>95</v>
      </c>
      <c r="L7" s="35" t="s">
        <v>96</v>
      </c>
      <c r="M7" s="36" t="s">
        <v>97</v>
      </c>
      <c r="N7" s="36">
        <v>96.32</v>
      </c>
      <c r="O7" s="36">
        <v>99.01</v>
      </c>
      <c r="P7" s="36">
        <v>1846</v>
      </c>
      <c r="Q7" s="36">
        <v>74977</v>
      </c>
      <c r="R7" s="36">
        <v>71.95</v>
      </c>
      <c r="S7" s="36">
        <v>1042.07</v>
      </c>
      <c r="T7" s="36">
        <v>54889</v>
      </c>
      <c r="U7" s="36">
        <v>25.27</v>
      </c>
      <c r="V7" s="36">
        <v>2172.1</v>
      </c>
      <c r="W7" s="36">
        <v>127.32</v>
      </c>
      <c r="X7" s="36">
        <v>124.63</v>
      </c>
      <c r="Y7" s="36">
        <v>131.34</v>
      </c>
      <c r="Z7" s="36">
        <v>110.6</v>
      </c>
      <c r="AA7" s="36">
        <v>104.16</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825.49</v>
      </c>
      <c r="AT7" s="36">
        <v>697.54</v>
      </c>
      <c r="AU7" s="36">
        <v>776.1</v>
      </c>
      <c r="AV7" s="36">
        <v>390.99</v>
      </c>
      <c r="AW7" s="36">
        <v>472.47</v>
      </c>
      <c r="AX7" s="36">
        <v>695.41</v>
      </c>
      <c r="AY7" s="36">
        <v>701</v>
      </c>
      <c r="AZ7" s="36">
        <v>739.59</v>
      </c>
      <c r="BA7" s="36">
        <v>335.95</v>
      </c>
      <c r="BB7" s="36">
        <v>346.59</v>
      </c>
      <c r="BC7" s="36">
        <v>262.74</v>
      </c>
      <c r="BD7" s="36">
        <v>72.3</v>
      </c>
      <c r="BE7" s="36">
        <v>62.41</v>
      </c>
      <c r="BF7" s="36">
        <v>50.74</v>
      </c>
      <c r="BG7" s="36">
        <v>40.799999999999997</v>
      </c>
      <c r="BH7" s="36">
        <v>33.82</v>
      </c>
      <c r="BI7" s="36">
        <v>343.45</v>
      </c>
      <c r="BJ7" s="36">
        <v>330.99</v>
      </c>
      <c r="BK7" s="36">
        <v>324.08999999999997</v>
      </c>
      <c r="BL7" s="36">
        <v>319.82</v>
      </c>
      <c r="BM7" s="36">
        <v>312.02999999999997</v>
      </c>
      <c r="BN7" s="36">
        <v>276.38</v>
      </c>
      <c r="BO7" s="36">
        <v>115.74</v>
      </c>
      <c r="BP7" s="36">
        <v>113.77</v>
      </c>
      <c r="BQ7" s="36">
        <v>122.85</v>
      </c>
      <c r="BR7" s="36">
        <v>103.77</v>
      </c>
      <c r="BS7" s="36">
        <v>96.48</v>
      </c>
      <c r="BT7" s="36">
        <v>99.61</v>
      </c>
      <c r="BU7" s="36">
        <v>100.27</v>
      </c>
      <c r="BV7" s="36">
        <v>99.46</v>
      </c>
      <c r="BW7" s="36">
        <v>105.21</v>
      </c>
      <c r="BX7" s="36">
        <v>105.71</v>
      </c>
      <c r="BY7" s="36">
        <v>104.99</v>
      </c>
      <c r="BZ7" s="36">
        <v>92.64</v>
      </c>
      <c r="CA7" s="36">
        <v>93.09</v>
      </c>
      <c r="CB7" s="36">
        <v>88.04</v>
      </c>
      <c r="CC7" s="36">
        <v>107.89</v>
      </c>
      <c r="CD7" s="36">
        <v>110.63</v>
      </c>
      <c r="CE7" s="36">
        <v>169.59</v>
      </c>
      <c r="CF7" s="36">
        <v>169.62</v>
      </c>
      <c r="CG7" s="36">
        <v>171.78</v>
      </c>
      <c r="CH7" s="36">
        <v>162.59</v>
      </c>
      <c r="CI7" s="36">
        <v>162.15</v>
      </c>
      <c r="CJ7" s="36">
        <v>163.72</v>
      </c>
      <c r="CK7" s="36">
        <v>64.16</v>
      </c>
      <c r="CL7" s="36">
        <v>62.14</v>
      </c>
      <c r="CM7" s="36">
        <v>61.43</v>
      </c>
      <c r="CN7" s="36">
        <v>58.54</v>
      </c>
      <c r="CO7" s="36">
        <v>55.67</v>
      </c>
      <c r="CP7" s="36">
        <v>60.04</v>
      </c>
      <c r="CQ7" s="36">
        <v>59.88</v>
      </c>
      <c r="CR7" s="36">
        <v>59.68</v>
      </c>
      <c r="CS7" s="36">
        <v>59.17</v>
      </c>
      <c r="CT7" s="36">
        <v>59.34</v>
      </c>
      <c r="CU7" s="36">
        <v>59.76</v>
      </c>
      <c r="CV7" s="36">
        <v>85.25</v>
      </c>
      <c r="CW7" s="36">
        <v>87.95</v>
      </c>
      <c r="CX7" s="36">
        <v>88.46</v>
      </c>
      <c r="CY7" s="36">
        <v>88.14</v>
      </c>
      <c r="CZ7" s="36">
        <v>86.63</v>
      </c>
      <c r="DA7" s="36">
        <v>87.33</v>
      </c>
      <c r="DB7" s="36">
        <v>87.65</v>
      </c>
      <c r="DC7" s="36">
        <v>87.63</v>
      </c>
      <c r="DD7" s="36">
        <v>87.6</v>
      </c>
      <c r="DE7" s="36">
        <v>87.74</v>
      </c>
      <c r="DF7" s="36">
        <v>89.95</v>
      </c>
      <c r="DG7" s="36">
        <v>35.17</v>
      </c>
      <c r="DH7" s="36">
        <v>35.47</v>
      </c>
      <c r="DI7" s="36">
        <v>35.69</v>
      </c>
      <c r="DJ7" s="36">
        <v>46.92</v>
      </c>
      <c r="DK7" s="36">
        <v>47.43</v>
      </c>
      <c r="DL7" s="36">
        <v>37.71</v>
      </c>
      <c r="DM7" s="36">
        <v>38.69</v>
      </c>
      <c r="DN7" s="36">
        <v>39.65</v>
      </c>
      <c r="DO7" s="36">
        <v>45.25</v>
      </c>
      <c r="DP7" s="36">
        <v>46.27</v>
      </c>
      <c r="DQ7" s="36">
        <v>47.18</v>
      </c>
      <c r="DR7" s="36">
        <v>1.86</v>
      </c>
      <c r="DS7" s="36">
        <v>1.99</v>
      </c>
      <c r="DT7" s="36">
        <v>2.12</v>
      </c>
      <c r="DU7" s="36">
        <v>3.21</v>
      </c>
      <c r="DV7" s="36">
        <v>4.2699999999999996</v>
      </c>
      <c r="DW7" s="36">
        <v>7.67</v>
      </c>
      <c r="DX7" s="36">
        <v>8.4</v>
      </c>
      <c r="DY7" s="36">
        <v>9.7100000000000009</v>
      </c>
      <c r="DZ7" s="36">
        <v>10.71</v>
      </c>
      <c r="EA7" s="36">
        <v>10.93</v>
      </c>
      <c r="EB7" s="36">
        <v>13.18</v>
      </c>
      <c r="EC7" s="36">
        <v>1.68</v>
      </c>
      <c r="ED7" s="36">
        <v>1.77</v>
      </c>
      <c r="EE7" s="36">
        <v>1.33</v>
      </c>
      <c r="EF7" s="36">
        <v>1.93</v>
      </c>
      <c r="EG7" s="36">
        <v>1.1399999999999999</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2017-02-05T23:41:09Z</cp:lastPrinted>
  <dcterms:created xsi:type="dcterms:W3CDTF">2017-02-01T08:40:46Z</dcterms:created>
  <dcterms:modified xsi:type="dcterms:W3CDTF">2017-02-21T04:38:43Z</dcterms:modified>
</cp:coreProperties>
</file>